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dod365-my.sharepoint-mil.us/personal/orlando_k_simelton_civ_mail_mil/Documents/Documents/M&amp;S/Data_Management_Reports/"/>
    </mc:Choice>
  </mc:AlternateContent>
  <xr:revisionPtr revIDLastSave="0" documentId="8_{FE1FEB87-0471-4ED8-B425-66BEE329CA3D}" xr6:coauthVersionLast="47" xr6:coauthVersionMax="47" xr10:uidLastSave="{00000000-0000-0000-0000-000000000000}"/>
  <bookViews>
    <workbookView xWindow="-19310" yWindow="-950" windowWidth="19420" windowHeight="10420" xr2:uid="{00000000-000D-0000-FFFF-FFFF00000000}"/>
  </bookViews>
  <sheets>
    <sheet name="Instructions" sheetId="3" r:id="rId1"/>
    <sheet name="M&amp;STP SUPERVISOR MGR DATA" sheetId="1" r:id="rId2"/>
    <sheet name="M&amp;STP TRAINING COMPLIANCE" sheetId="2" r:id="rId3"/>
  </sheets>
  <definedNames>
    <definedName name="_xlnm.Print_Area" localSheetId="1">'M&amp;STP SUPERVISOR MGR DATA'!$A$1:$N$54</definedName>
    <definedName name="_xlnm.Print_Area" localSheetId="2">'M&amp;STP TRAINING COMPLIANCE'!$A$1:$AM$48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F4" i="1"/>
  <c r="I8" i="1"/>
  <c r="F5" i="1" l="1"/>
  <c r="F6" i="1"/>
  <c r="F7" i="1"/>
  <c r="I7" i="1" s="1"/>
  <c r="F8" i="1"/>
  <c r="F9" i="1"/>
  <c r="F10" i="1"/>
  <c r="I10" i="1" s="1"/>
  <c r="F11" i="1"/>
  <c r="F12" i="1"/>
  <c r="F13" i="1"/>
  <c r="F14" i="1"/>
  <c r="F15" i="1"/>
  <c r="F16" i="1"/>
  <c r="F17" i="1"/>
  <c r="F19" i="1"/>
  <c r="F20" i="1"/>
  <c r="F21" i="1"/>
  <c r="F22" i="1"/>
  <c r="F23" i="1"/>
  <c r="F24" i="1"/>
  <c r="F25" i="1"/>
  <c r="F26" i="1"/>
  <c r="F27" i="1"/>
  <c r="F28" i="1"/>
  <c r="F29" i="1"/>
  <c r="F30" i="1"/>
  <c r="F31" i="1"/>
  <c r="F32" i="1"/>
  <c r="F33" i="1"/>
  <c r="F34" i="1"/>
  <c r="J3" i="2"/>
  <c r="F36" i="1" l="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AJ40" i="2"/>
  <c r="AJ39" i="2"/>
  <c r="AJ38" i="2"/>
  <c r="AJ37" i="2"/>
  <c r="AJ36" i="2"/>
  <c r="AI40" i="2"/>
  <c r="AI39" i="2"/>
  <c r="AI38" i="2"/>
  <c r="AI37" i="2"/>
  <c r="AI36" i="2"/>
  <c r="AH40" i="2"/>
  <c r="AH39" i="2"/>
  <c r="AH38" i="2"/>
  <c r="AH37" i="2"/>
  <c r="AH36" i="2"/>
  <c r="AG40" i="2"/>
  <c r="AG39" i="2"/>
  <c r="AG38" i="2"/>
  <c r="AG37" i="2"/>
  <c r="AG36" i="2"/>
  <c r="AK40" i="2"/>
  <c r="AK39" i="2"/>
  <c r="AK38" i="2"/>
  <c r="AK37" i="2"/>
  <c r="AK36" i="2"/>
  <c r="AM38" i="2"/>
  <c r="AM40" i="2"/>
  <c r="AM39" i="2"/>
  <c r="AM37" i="2"/>
  <c r="AM36" i="2"/>
  <c r="AL36" i="2"/>
  <c r="X3" i="2"/>
  <c r="X4" i="2"/>
  <c r="X5" i="2"/>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AL39" i="2" l="1"/>
  <c r="AL38" i="2"/>
  <c r="AL37" i="2"/>
  <c r="AB35" i="2" l="1"/>
  <c r="W35" i="2"/>
  <c r="O35" i="2"/>
  <c r="I35" i="2"/>
  <c r="D35" i="2"/>
  <c r="V19" i="2" l="1"/>
  <c r="K3" i="2"/>
  <c r="L3" i="2" s="1"/>
  <c r="AA4" i="2" l="1"/>
  <c r="AC4" i="2" s="1"/>
  <c r="AA5" i="2"/>
  <c r="AC5" i="2" s="1"/>
  <c r="AA6" i="2"/>
  <c r="AC6" i="2" s="1"/>
  <c r="AA7" i="2"/>
  <c r="AC7" i="2" s="1"/>
  <c r="AA8" i="2"/>
  <c r="AC8" i="2" s="1"/>
  <c r="AA9" i="2"/>
  <c r="AC9" i="2" s="1"/>
  <c r="AA10" i="2"/>
  <c r="AC10" i="2" s="1"/>
  <c r="AA11" i="2"/>
  <c r="AC11" i="2" s="1"/>
  <c r="AA12" i="2"/>
  <c r="AC12" i="2" s="1"/>
  <c r="AA13" i="2"/>
  <c r="AC13" i="2" s="1"/>
  <c r="AA14" i="2"/>
  <c r="AC14" i="2" s="1"/>
  <c r="AA15" i="2"/>
  <c r="AC15" i="2" s="1"/>
  <c r="AA16" i="2"/>
  <c r="AC16" i="2" s="1"/>
  <c r="AA17" i="2"/>
  <c r="AC17" i="2" s="1"/>
  <c r="AA18" i="2"/>
  <c r="AC18" i="2" s="1"/>
  <c r="AA19" i="2"/>
  <c r="AC19" i="2" s="1"/>
  <c r="AA20" i="2"/>
  <c r="AC20" i="2" s="1"/>
  <c r="AA21" i="2"/>
  <c r="AC21" i="2" s="1"/>
  <c r="AA22" i="2"/>
  <c r="AC22" i="2" s="1"/>
  <c r="AA23" i="2"/>
  <c r="AC23" i="2" s="1"/>
  <c r="AA24" i="2"/>
  <c r="AC24" i="2" s="1"/>
  <c r="AA25" i="2"/>
  <c r="AC25" i="2" s="1"/>
  <c r="AA26" i="2"/>
  <c r="AC26" i="2" s="1"/>
  <c r="AA27" i="2"/>
  <c r="AC27" i="2" s="1"/>
  <c r="AA28" i="2"/>
  <c r="AC28" i="2" s="1"/>
  <c r="AA29" i="2"/>
  <c r="AC29" i="2" s="1"/>
  <c r="AA30" i="2"/>
  <c r="AC30" i="2" s="1"/>
  <c r="AA31" i="2"/>
  <c r="AC31" i="2" s="1"/>
  <c r="AA32" i="2"/>
  <c r="AC32" i="2" s="1"/>
  <c r="AA33" i="2"/>
  <c r="AC33" i="2" s="1"/>
  <c r="AA3" i="2"/>
  <c r="AC3" i="2" s="1"/>
  <c r="V4" i="2"/>
  <c r="V5" i="2"/>
  <c r="V6" i="2"/>
  <c r="V7" i="2"/>
  <c r="V8" i="2"/>
  <c r="V9" i="2"/>
  <c r="V10" i="2"/>
  <c r="V11" i="2"/>
  <c r="V12" i="2"/>
  <c r="V13" i="2"/>
  <c r="V14" i="2"/>
  <c r="V15" i="2"/>
  <c r="V16" i="2"/>
  <c r="V17" i="2"/>
  <c r="V18" i="2"/>
  <c r="V20" i="2"/>
  <c r="V21" i="2"/>
  <c r="V22" i="2"/>
  <c r="V23" i="2"/>
  <c r="V24" i="2"/>
  <c r="V25" i="2"/>
  <c r="V26" i="2"/>
  <c r="V27" i="2"/>
  <c r="V28" i="2"/>
  <c r="V29" i="2"/>
  <c r="V30" i="2"/>
  <c r="V31" i="2"/>
  <c r="V32" i="2"/>
  <c r="V33" i="2"/>
  <c r="V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 i="2"/>
  <c r="M14" i="2" l="1"/>
  <c r="F14" i="2"/>
  <c r="M5" i="2"/>
  <c r="F5" i="2"/>
  <c r="F20" i="2"/>
  <c r="M20" i="2"/>
  <c r="F27" i="2"/>
  <c r="M27" i="2"/>
  <c r="F19" i="2"/>
  <c r="M19" i="2"/>
  <c r="F11" i="2"/>
  <c r="M11" i="2"/>
  <c r="M13" i="2"/>
  <c r="F13" i="2"/>
  <c r="F3" i="2"/>
  <c r="M3" i="2"/>
  <c r="M26" i="2"/>
  <c r="F26" i="2"/>
  <c r="M18" i="2"/>
  <c r="F18" i="2"/>
  <c r="F10" i="2"/>
  <c r="G10" i="2" s="1"/>
  <c r="M10" i="2"/>
  <c r="M22" i="2"/>
  <c r="F22" i="2"/>
  <c r="F12" i="2"/>
  <c r="M12" i="2"/>
  <c r="F33" i="2"/>
  <c r="M33" i="2"/>
  <c r="M25" i="2"/>
  <c r="F25" i="2"/>
  <c r="F17" i="2"/>
  <c r="M17" i="2"/>
  <c r="M9" i="2"/>
  <c r="F9" i="2"/>
  <c r="M30" i="2"/>
  <c r="F30" i="2"/>
  <c r="F29" i="2"/>
  <c r="M29" i="2"/>
  <c r="F28" i="2"/>
  <c r="M28" i="2"/>
  <c r="M32" i="2"/>
  <c r="F32" i="2"/>
  <c r="M24" i="2"/>
  <c r="F24" i="2"/>
  <c r="G24" i="2" s="1"/>
  <c r="F16" i="2"/>
  <c r="M16" i="2"/>
  <c r="M8" i="2"/>
  <c r="F8" i="2"/>
  <c r="M6" i="2"/>
  <c r="F6" i="2"/>
  <c r="M21" i="2"/>
  <c r="F21" i="2"/>
  <c r="M4" i="2"/>
  <c r="F4" i="2"/>
  <c r="F31" i="2"/>
  <c r="M31" i="2"/>
  <c r="M23" i="2"/>
  <c r="F23" i="2"/>
  <c r="F15" i="2"/>
  <c r="M15" i="2"/>
  <c r="F7" i="2"/>
  <c r="M7" i="2"/>
  <c r="E14" i="2"/>
  <c r="E21" i="2"/>
  <c r="E28" i="2"/>
  <c r="E20" i="2"/>
  <c r="E12" i="2"/>
  <c r="E4" i="2"/>
  <c r="E30" i="2"/>
  <c r="E13" i="2"/>
  <c r="E5" i="2"/>
  <c r="E19" i="2"/>
  <c r="E3" i="2"/>
  <c r="E26" i="2"/>
  <c r="E18" i="2"/>
  <c r="E10" i="2"/>
  <c r="E22" i="2"/>
  <c r="E25" i="2"/>
  <c r="E17" i="2"/>
  <c r="E9" i="2"/>
  <c r="E29" i="2"/>
  <c r="E27" i="2"/>
  <c r="E24" i="2"/>
  <c r="E16" i="2"/>
  <c r="E8" i="2"/>
  <c r="E6" i="2"/>
  <c r="E11" i="2"/>
  <c r="E33" i="2"/>
  <c r="E32" i="2"/>
  <c r="E31" i="2"/>
  <c r="E23" i="2"/>
  <c r="E15" i="2"/>
  <c r="E7" i="2"/>
  <c r="J36" i="1"/>
  <c r="X38" i="2" s="1"/>
  <c r="X39" i="2" s="1"/>
  <c r="B36" i="1"/>
  <c r="Y38" i="2" l="1"/>
  <c r="N33" i="2" l="1"/>
  <c r="I34" i="1"/>
  <c r="B33" i="2" l="1"/>
  <c r="AF33" i="2" s="1"/>
  <c r="K34" i="1"/>
  <c r="R33" i="2"/>
  <c r="P33" i="2"/>
  <c r="C36" i="1" l="1"/>
  <c r="D36" i="1"/>
  <c r="E36" i="1"/>
  <c r="I4" i="1" l="1"/>
  <c r="K4" i="1" s="1"/>
  <c r="N3" i="2" l="1"/>
  <c r="P3" i="2" l="1"/>
  <c r="R3" i="2"/>
  <c r="B3" i="2"/>
  <c r="AF3" i="2" s="1"/>
  <c r="S3" i="2"/>
  <c r="Y21" i="2"/>
  <c r="Z21" i="2" s="1"/>
  <c r="K21" i="2"/>
  <c r="L21" i="2" s="1"/>
  <c r="U3" i="2" l="1"/>
  <c r="T3" i="2"/>
  <c r="N21" i="2"/>
  <c r="I22" i="1"/>
  <c r="AD21" i="2"/>
  <c r="AE21" i="2" s="1"/>
  <c r="B21" i="2" l="1"/>
  <c r="AF21" i="2" s="1"/>
  <c r="K22" i="1"/>
  <c r="G21" i="2"/>
  <c r="P21" i="2"/>
  <c r="R21" i="2"/>
  <c r="G32" i="2" l="1"/>
  <c r="G3" i="2" l="1"/>
  <c r="G4" i="2"/>
  <c r="G8" i="2"/>
  <c r="G12" i="2"/>
  <c r="G15" i="2"/>
  <c r="G17" i="2"/>
  <c r="G19" i="2"/>
  <c r="G30" i="2"/>
  <c r="G7" i="2"/>
  <c r="G33" i="2"/>
  <c r="L36" i="1"/>
  <c r="H36" i="1"/>
  <c r="G36" i="1"/>
  <c r="C35" i="2" l="1"/>
  <c r="G6" i="2"/>
  <c r="G25" i="2"/>
  <c r="G16" i="2"/>
  <c r="G26" i="2"/>
  <c r="G20" i="2"/>
  <c r="G9" i="2"/>
  <c r="G18" i="2"/>
  <c r="G11" i="2"/>
  <c r="G31" i="2"/>
  <c r="G23" i="2"/>
  <c r="G29" i="2"/>
  <c r="G22" i="2"/>
  <c r="G14" i="2"/>
  <c r="G28" i="2"/>
  <c r="G13" i="2"/>
  <c r="G27" i="2"/>
  <c r="E35" i="2" l="1"/>
  <c r="C45" i="2"/>
  <c r="C38" i="2"/>
  <c r="E41" i="2"/>
  <c r="N28" i="2"/>
  <c r="AD29" i="2"/>
  <c r="AE29" i="2" s="1"/>
  <c r="Y29" i="2"/>
  <c r="Z29" i="2" s="1"/>
  <c r="K29" i="2"/>
  <c r="L29" i="2" s="1"/>
  <c r="Y27" i="2"/>
  <c r="Z27" i="2" s="1"/>
  <c r="K27" i="2"/>
  <c r="L27" i="2" s="1"/>
  <c r="P28" i="2" l="1"/>
  <c r="R28" i="2"/>
  <c r="N27" i="2"/>
  <c r="N29" i="2"/>
  <c r="I30" i="1"/>
  <c r="AD27" i="2"/>
  <c r="AE27" i="2" s="1"/>
  <c r="I28" i="1"/>
  <c r="B27" i="2" l="1"/>
  <c r="AF27" i="2" s="1"/>
  <c r="K28" i="1"/>
  <c r="B29" i="2"/>
  <c r="AF29" i="2" s="1"/>
  <c r="K30" i="1"/>
  <c r="S29" i="2"/>
  <c r="P29" i="2"/>
  <c r="R29" i="2"/>
  <c r="P27" i="2"/>
  <c r="R27" i="2"/>
  <c r="T29" i="2" l="1"/>
  <c r="U29" i="2"/>
  <c r="AD33" i="2"/>
  <c r="AE33" i="2" s="1"/>
  <c r="Y33" i="2"/>
  <c r="Z33" i="2" s="1"/>
  <c r="K33" i="2"/>
  <c r="L33" i="2" s="1"/>
  <c r="AD7" i="2" l="1"/>
  <c r="AE7" i="2" s="1"/>
  <c r="Y10" i="2"/>
  <c r="Z10" i="2" s="1"/>
  <c r="Y6" i="2"/>
  <c r="Z6" i="2" s="1"/>
  <c r="Y7" i="2"/>
  <c r="Z7" i="2" s="1"/>
  <c r="F35" i="2" l="1"/>
  <c r="G35" i="2" s="1"/>
  <c r="G41" i="2" s="1"/>
  <c r="G5" i="2"/>
  <c r="S33" i="2"/>
  <c r="K5" i="2"/>
  <c r="L5" i="2" s="1"/>
  <c r="K4" i="2"/>
  <c r="L4" i="2" s="1"/>
  <c r="K8" i="2"/>
  <c r="L8" i="2" s="1"/>
  <c r="K9" i="2"/>
  <c r="L9" i="2" s="1"/>
  <c r="K10" i="2"/>
  <c r="L10" i="2" s="1"/>
  <c r="K11" i="2"/>
  <c r="L11" i="2" s="1"/>
  <c r="K12" i="2"/>
  <c r="L12" i="2" s="1"/>
  <c r="K14" i="2"/>
  <c r="L14" i="2" s="1"/>
  <c r="K15" i="2"/>
  <c r="L15" i="2" s="1"/>
  <c r="K17" i="2"/>
  <c r="L17" i="2" s="1"/>
  <c r="K18" i="2"/>
  <c r="L18" i="2" s="1"/>
  <c r="K19" i="2"/>
  <c r="L19" i="2" s="1"/>
  <c r="K20" i="2"/>
  <c r="L20" i="2" s="1"/>
  <c r="K13" i="2"/>
  <c r="L13" i="2" s="1"/>
  <c r="K22" i="2"/>
  <c r="L22" i="2" s="1"/>
  <c r="K23" i="2"/>
  <c r="L23" i="2" s="1"/>
  <c r="K24" i="2"/>
  <c r="L24" i="2" s="1"/>
  <c r="K16" i="2"/>
  <c r="L16" i="2" s="1"/>
  <c r="K25" i="2"/>
  <c r="L25" i="2" s="1"/>
  <c r="K26" i="2"/>
  <c r="L26" i="2" s="1"/>
  <c r="K28" i="2"/>
  <c r="L28" i="2" s="1"/>
  <c r="K30" i="2"/>
  <c r="L30" i="2" s="1"/>
  <c r="K31" i="2"/>
  <c r="L31" i="2" s="1"/>
  <c r="K32" i="2"/>
  <c r="L32" i="2" s="1"/>
  <c r="K6" i="2"/>
  <c r="L6" i="2" s="1"/>
  <c r="K7" i="2"/>
  <c r="L7" i="2" s="1"/>
  <c r="T33" i="2" l="1"/>
  <c r="U33" i="2"/>
  <c r="N9" i="2"/>
  <c r="R9" i="2" l="1"/>
  <c r="P9" i="2"/>
  <c r="H35" i="2"/>
  <c r="J35" i="2" l="1"/>
  <c r="M35" i="2"/>
  <c r="C37" i="2"/>
  <c r="C39" i="2" s="1"/>
  <c r="K35" i="2"/>
  <c r="N4" i="2"/>
  <c r="I5" i="1"/>
  <c r="K5" i="1" s="1"/>
  <c r="J38" i="2" l="1"/>
  <c r="L35" i="2"/>
  <c r="I41" i="2" s="1"/>
  <c r="P4" i="2"/>
  <c r="R4" i="2"/>
  <c r="B4" i="2"/>
  <c r="AF4" i="2" s="1"/>
  <c r="AD5" i="2"/>
  <c r="AE5" i="2" s="1"/>
  <c r="Y5" i="2"/>
  <c r="Z5" i="2" s="1"/>
  <c r="Y3" i="2"/>
  <c r="Z3" i="2" s="1"/>
  <c r="Y8" i="2"/>
  <c r="Z8" i="2" s="1"/>
  <c r="Y9" i="2"/>
  <c r="Z9" i="2" s="1"/>
  <c r="Y11" i="2"/>
  <c r="Z11" i="2" s="1"/>
  <c r="Y12" i="2"/>
  <c r="Z12" i="2" s="1"/>
  <c r="Y14" i="2"/>
  <c r="Z14" i="2" s="1"/>
  <c r="Y15" i="2"/>
  <c r="Z15" i="2" s="1"/>
  <c r="Y17" i="2"/>
  <c r="Z17" i="2" s="1"/>
  <c r="Y18" i="2"/>
  <c r="Z18" i="2" s="1"/>
  <c r="Y19" i="2"/>
  <c r="Z19" i="2" s="1"/>
  <c r="Y20" i="2"/>
  <c r="Z20" i="2" s="1"/>
  <c r="Y13" i="2"/>
  <c r="Z13" i="2" s="1"/>
  <c r="Y22" i="2"/>
  <c r="Z22" i="2" s="1"/>
  <c r="Y23" i="2"/>
  <c r="Z23" i="2" s="1"/>
  <c r="Y24" i="2"/>
  <c r="Z24" i="2" s="1"/>
  <c r="Y16" i="2"/>
  <c r="Z16" i="2" s="1"/>
  <c r="Y25" i="2"/>
  <c r="Z25" i="2" s="1"/>
  <c r="Y26" i="2"/>
  <c r="Z26" i="2" s="1"/>
  <c r="Y28" i="2"/>
  <c r="Z28" i="2" s="1"/>
  <c r="Y30" i="2"/>
  <c r="Z30" i="2" s="1"/>
  <c r="Y31" i="2"/>
  <c r="Z31" i="2" s="1"/>
  <c r="Y32" i="2"/>
  <c r="Z32" i="2" s="1"/>
  <c r="AD25" i="2" l="1"/>
  <c r="AE25" i="2" s="1"/>
  <c r="AD20" i="2"/>
  <c r="AE20" i="2" s="1"/>
  <c r="AD3" i="2"/>
  <c r="AE3" i="2" s="1"/>
  <c r="AD30" i="2"/>
  <c r="AE30" i="2" s="1"/>
  <c r="AD16" i="2"/>
  <c r="AE16" i="2" s="1"/>
  <c r="AD13" i="2"/>
  <c r="AE13" i="2" s="1"/>
  <c r="AD19" i="2"/>
  <c r="AE19" i="2" s="1"/>
  <c r="AD15" i="2"/>
  <c r="AE15" i="2" s="1"/>
  <c r="AD10" i="2"/>
  <c r="AE10" i="2" s="1"/>
  <c r="AD31" i="2"/>
  <c r="AE31" i="2" s="1"/>
  <c r="AD22" i="2"/>
  <c r="AE22" i="2" s="1"/>
  <c r="AD11" i="2"/>
  <c r="AE11" i="2" s="1"/>
  <c r="AD6" i="2"/>
  <c r="AE6" i="2" s="1"/>
  <c r="AD28" i="2"/>
  <c r="AE28" i="2" s="1"/>
  <c r="AD24" i="2"/>
  <c r="AE24" i="2" s="1"/>
  <c r="AD18" i="2"/>
  <c r="AE18" i="2" s="1"/>
  <c r="AD14" i="2"/>
  <c r="AE14" i="2" s="1"/>
  <c r="AD9" i="2"/>
  <c r="AE9" i="2" s="1"/>
  <c r="AD32" i="2"/>
  <c r="AE32" i="2" s="1"/>
  <c r="AD26" i="2"/>
  <c r="AE26" i="2" s="1"/>
  <c r="AD23" i="2"/>
  <c r="AE23" i="2" s="1"/>
  <c r="AD17" i="2"/>
  <c r="AE17" i="2" s="1"/>
  <c r="AD12" i="2"/>
  <c r="AE12" i="2" s="1"/>
  <c r="AD8" i="2"/>
  <c r="AE8" i="2" s="1"/>
  <c r="Y4" i="2"/>
  <c r="Z4" i="2" s="1"/>
  <c r="Y35" i="2" l="1"/>
  <c r="AD4" i="2"/>
  <c r="AE4" i="2" s="1"/>
  <c r="AA35" i="2"/>
  <c r="AC35" i="2" s="1"/>
  <c r="H41" i="2"/>
  <c r="C42" i="2" l="1"/>
  <c r="AD35" i="2"/>
  <c r="AE35" i="2" s="1"/>
  <c r="N8" i="2"/>
  <c r="N10" i="2"/>
  <c r="N11" i="2"/>
  <c r="N14" i="2"/>
  <c r="N15" i="2"/>
  <c r="N17" i="2"/>
  <c r="N18" i="2"/>
  <c r="N20" i="2"/>
  <c r="N13" i="2"/>
  <c r="N22" i="2"/>
  <c r="N23" i="2"/>
  <c r="N16" i="2"/>
  <c r="N25" i="2"/>
  <c r="N26" i="2"/>
  <c r="N30" i="2"/>
  <c r="N31" i="2"/>
  <c r="N32" i="2"/>
  <c r="N6" i="2"/>
  <c r="P20" i="2" l="1"/>
  <c r="R20" i="2"/>
  <c r="R25" i="2"/>
  <c r="P25" i="2"/>
  <c r="P26" i="2"/>
  <c r="R26" i="2"/>
  <c r="R23" i="2"/>
  <c r="P23" i="2"/>
  <c r="R30" i="2"/>
  <c r="P30" i="2"/>
  <c r="R10" i="2"/>
  <c r="P10" i="2"/>
  <c r="R18" i="2"/>
  <c r="P18" i="2"/>
  <c r="P17" i="2"/>
  <c r="R17" i="2"/>
  <c r="P14" i="2"/>
  <c r="R14" i="2"/>
  <c r="P22" i="2"/>
  <c r="R22" i="2"/>
  <c r="R8" i="2"/>
  <c r="P8" i="2"/>
  <c r="R16" i="2"/>
  <c r="P16" i="2"/>
  <c r="R15" i="2"/>
  <c r="P15" i="2"/>
  <c r="P6" i="2"/>
  <c r="R6" i="2"/>
  <c r="R32" i="2"/>
  <c r="P32" i="2"/>
  <c r="R31" i="2"/>
  <c r="P31" i="2"/>
  <c r="R13" i="2"/>
  <c r="P13" i="2"/>
  <c r="P11" i="2"/>
  <c r="R11" i="2"/>
  <c r="N12" i="2"/>
  <c r="I13" i="1"/>
  <c r="K13" i="1" s="1"/>
  <c r="I20" i="1"/>
  <c r="K20" i="1" s="1"/>
  <c r="N24" i="2"/>
  <c r="I25" i="1"/>
  <c r="N5" i="2"/>
  <c r="V44" i="2"/>
  <c r="V45" i="2"/>
  <c r="N7" i="2"/>
  <c r="V42" i="2"/>
  <c r="V41" i="2"/>
  <c r="N19" i="2"/>
  <c r="V38" i="2"/>
  <c r="V39" i="2"/>
  <c r="S16" i="2"/>
  <c r="S4" i="2"/>
  <c r="M36" i="1"/>
  <c r="I6" i="1"/>
  <c r="I11" i="1"/>
  <c r="I19" i="1"/>
  <c r="K19" i="1" s="1"/>
  <c r="I26" i="1"/>
  <c r="K26" i="1" s="1"/>
  <c r="I9" i="1"/>
  <c r="K9" i="1" s="1"/>
  <c r="I21" i="1"/>
  <c r="I33" i="1"/>
  <c r="I32" i="1"/>
  <c r="I23" i="1"/>
  <c r="I12" i="1"/>
  <c r="I17" i="1"/>
  <c r="I24" i="1"/>
  <c r="I31" i="1"/>
  <c r="I14" i="1"/>
  <c r="I16" i="1"/>
  <c r="I29" i="1"/>
  <c r="I15" i="1"/>
  <c r="I18" i="1"/>
  <c r="I27" i="1"/>
  <c r="B12" i="2"/>
  <c r="AF12" i="2" s="1"/>
  <c r="W41" i="2" l="1"/>
  <c r="W39" i="2"/>
  <c r="W42" i="2"/>
  <c r="W45" i="2"/>
  <c r="W44" i="2"/>
  <c r="W38" i="2"/>
  <c r="B15" i="2"/>
  <c r="AF15" i="2" s="1"/>
  <c r="K16" i="1"/>
  <c r="B31" i="2"/>
  <c r="AF31" i="2" s="1"/>
  <c r="K32" i="1"/>
  <c r="B6" i="2"/>
  <c r="AF6" i="2" s="1"/>
  <c r="K7" i="1"/>
  <c r="B20" i="2"/>
  <c r="AF20" i="2" s="1"/>
  <c r="K21" i="1"/>
  <c r="B26" i="2"/>
  <c r="AF26" i="2" s="1"/>
  <c r="K27" i="1"/>
  <c r="B23" i="2"/>
  <c r="AF23" i="2" s="1"/>
  <c r="K24" i="1"/>
  <c r="B17" i="2"/>
  <c r="AF17" i="2" s="1"/>
  <c r="K18" i="1"/>
  <c r="B16" i="2"/>
  <c r="AF16" i="2" s="1"/>
  <c r="K17" i="1"/>
  <c r="B14" i="2"/>
  <c r="AF14" i="2" s="1"/>
  <c r="K15" i="1"/>
  <c r="B11" i="2"/>
  <c r="AF11" i="2" s="1"/>
  <c r="K12" i="1"/>
  <c r="B9" i="2"/>
  <c r="AF9" i="2" s="1"/>
  <c r="K10" i="1"/>
  <c r="B28" i="2"/>
  <c r="AF28" i="2" s="1"/>
  <c r="K29" i="1"/>
  <c r="B22" i="2"/>
  <c r="AF22" i="2" s="1"/>
  <c r="K23" i="1"/>
  <c r="B10" i="2"/>
  <c r="AF10" i="2" s="1"/>
  <c r="K11" i="1"/>
  <c r="B13" i="2"/>
  <c r="AF13" i="2" s="1"/>
  <c r="K14" i="1"/>
  <c r="B7" i="2"/>
  <c r="AF7" i="2" s="1"/>
  <c r="K8" i="1"/>
  <c r="B5" i="2"/>
  <c r="AF5" i="2" s="1"/>
  <c r="K6" i="1"/>
  <c r="B30" i="2"/>
  <c r="AF30" i="2" s="1"/>
  <c r="K31" i="1"/>
  <c r="B32" i="2"/>
  <c r="AF32" i="2" s="1"/>
  <c r="K33" i="1"/>
  <c r="B24" i="2"/>
  <c r="AF24" i="2" s="1"/>
  <c r="K25" i="1"/>
  <c r="T4" i="2"/>
  <c r="U4" i="2"/>
  <c r="R7" i="2"/>
  <c r="P7" i="2"/>
  <c r="P12" i="2"/>
  <c r="R12" i="2"/>
  <c r="T16" i="2"/>
  <c r="U16" i="2"/>
  <c r="P5" i="2"/>
  <c r="R5" i="2"/>
  <c r="S19" i="2"/>
  <c r="P19" i="2"/>
  <c r="R19" i="2"/>
  <c r="R24" i="2"/>
  <c r="P24" i="2"/>
  <c r="B19" i="2"/>
  <c r="AF19" i="2" s="1"/>
  <c r="I36" i="1"/>
  <c r="K36" i="1" s="1"/>
  <c r="B18" i="2"/>
  <c r="AF18" i="2" s="1"/>
  <c r="B8" i="2"/>
  <c r="AF8" i="2" s="1"/>
  <c r="B25" i="2"/>
  <c r="AF25" i="2" s="1"/>
  <c r="S27" i="2"/>
  <c r="S21" i="2"/>
  <c r="N35" i="2"/>
  <c r="S5" i="2"/>
  <c r="S22" i="2"/>
  <c r="S23" i="2"/>
  <c r="S26" i="2"/>
  <c r="S30" i="2"/>
  <c r="S24" i="2"/>
  <c r="S13" i="2"/>
  <c r="S31" i="2"/>
  <c r="S20" i="2"/>
  <c r="S18" i="2"/>
  <c r="S11" i="2"/>
  <c r="S8" i="2"/>
  <c r="S7" i="2"/>
  <c r="S25" i="2"/>
  <c r="S10" i="2"/>
  <c r="S17" i="2"/>
  <c r="S28" i="2"/>
  <c r="S6" i="2"/>
  <c r="S12" i="2"/>
  <c r="S14" i="2"/>
  <c r="S15" i="2"/>
  <c r="S32" i="2"/>
  <c r="S9" i="2"/>
  <c r="P35" i="2" l="1"/>
  <c r="U28" i="2"/>
  <c r="T28" i="2"/>
  <c r="U31" i="2"/>
  <c r="T31" i="2"/>
  <c r="T9" i="2"/>
  <c r="U9" i="2"/>
  <c r="T10" i="2"/>
  <c r="U10" i="2"/>
  <c r="U13" i="2"/>
  <c r="T13" i="2"/>
  <c r="T17" i="2"/>
  <c r="U17" i="2"/>
  <c r="T32" i="2"/>
  <c r="U32" i="2"/>
  <c r="T30" i="2"/>
  <c r="U30" i="2"/>
  <c r="T24" i="2"/>
  <c r="U24" i="2"/>
  <c r="T26" i="2"/>
  <c r="U26" i="2"/>
  <c r="U19" i="2"/>
  <c r="T19" i="2"/>
  <c r="T5" i="2"/>
  <c r="U5" i="2"/>
  <c r="T25" i="2"/>
  <c r="U25" i="2"/>
  <c r="U7" i="2"/>
  <c r="T7" i="2"/>
  <c r="T8" i="2"/>
  <c r="U8" i="2"/>
  <c r="T12" i="2"/>
  <c r="U12" i="2"/>
  <c r="T11" i="2"/>
  <c r="U11" i="2"/>
  <c r="U23" i="2"/>
  <c r="T23" i="2"/>
  <c r="T27" i="2"/>
  <c r="U27" i="2"/>
  <c r="T20" i="2"/>
  <c r="U20" i="2"/>
  <c r="U15" i="2"/>
  <c r="T15" i="2"/>
  <c r="T14" i="2"/>
  <c r="U14" i="2"/>
  <c r="T21" i="2"/>
  <c r="U21" i="2"/>
  <c r="T6" i="2"/>
  <c r="U6" i="2"/>
  <c r="T18" i="2"/>
  <c r="U18" i="2"/>
  <c r="U22" i="2"/>
  <c r="T22" i="2"/>
  <c r="B35" i="2"/>
  <c r="AF35" i="2" s="1"/>
  <c r="X41" i="2" l="1"/>
  <c r="Q35" i="2"/>
  <c r="R35" i="2" s="1"/>
  <c r="R41" i="2"/>
  <c r="S35" i="2" l="1"/>
  <c r="L41" i="2"/>
  <c r="V35" i="2"/>
  <c r="X35" i="2" l="1"/>
  <c r="Z35" i="2"/>
  <c r="P41" i="2" s="1"/>
  <c r="U35" i="2"/>
  <c r="T35" i="2"/>
  <c r="C46" i="2"/>
  <c r="D45" i="2" s="1"/>
  <c r="C41" i="2"/>
  <c r="C43" i="2" s="1"/>
  <c r="D47" i="2" l="1"/>
  <c r="N41" i="2"/>
  <c r="C47" i="2"/>
  <c r="D4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Simelton, Orlando K. CIV DODHRA DMDC (US)</author>
  </authors>
  <commentList>
    <comment ref="H3" authorId="0" shapeId="0" xr:uid="{BEC792F4-BC64-41AD-8AD0-9BE1E5B8D94E}">
      <text>
        <r>
          <rPr>
            <b/>
            <sz val="9"/>
            <color indexed="81"/>
            <rFont val="Tahoma"/>
            <family val="2"/>
          </rPr>
          <t xml:space="preserve">Simelton, Orlando K. CIV DODHRA DMDC (US):
</t>
        </r>
        <r>
          <rPr>
            <sz val="9"/>
            <color indexed="81"/>
            <rFont val="Tahoma"/>
            <family val="2"/>
          </rPr>
          <t xml:space="preserve">= Supervisors and Managers (Internal or external (other Federal Agency) to DoD) assigned to your Component who Supervise your Component Civilian Employees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Simelton, Orlando K. CIV DODHRA DMDC (US)</author>
  </authors>
  <commentList>
    <comment ref="C37" authorId="0" shapeId="0" xr:uid="{00000000-0006-0000-0200-000001000000}">
      <text>
        <r>
          <rPr>
            <b/>
            <sz val="9"/>
            <color indexed="81"/>
            <rFont val="Tahoma"/>
            <family val="2"/>
          </rPr>
          <t>Simelton, Orlando K. CIV DODHRA DMDC (US):</t>
        </r>
        <r>
          <rPr>
            <sz val="9"/>
            <color indexed="81"/>
            <rFont val="Tahoma"/>
            <family val="2"/>
          </rPr>
          <t xml:space="preserve">
C38 - Total # Civilian Supervisors/Managers on Prob &amp; within 1 Year of Initial Appt +
J38 - Total # Civilian Supervisors/Managers Whose Probation Ended within Fiscal Year</t>
        </r>
      </text>
    </comment>
    <comment ref="C38" authorId="0" shapeId="0" xr:uid="{00000000-0006-0000-0200-000002000000}">
      <text>
        <r>
          <rPr>
            <b/>
            <sz val="9"/>
            <color indexed="81"/>
            <rFont val="Tahoma"/>
            <family val="2"/>
          </rPr>
          <t>Simelton, Orlando K. CIV DODHRA DMDC (US):</t>
        </r>
        <r>
          <rPr>
            <sz val="9"/>
            <color indexed="81"/>
            <rFont val="Tahoma"/>
            <family val="2"/>
          </rPr>
          <t xml:space="preserve">
C38 - Total # Civilian Supervisors/Managers on Prob &amp; within 1 Year of Initial Appt +
K38 - Total # Civilian Supervisors/Managers Whose Completed Initial Training</t>
        </r>
      </text>
    </comment>
    <comment ref="E38" authorId="0" shapeId="0" xr:uid="{00000000-0006-0000-0200-000003000000}">
      <text>
        <r>
          <rPr>
            <b/>
            <sz val="9"/>
            <color indexed="81"/>
            <rFont val="Tahoma"/>
            <family val="2"/>
          </rPr>
          <t xml:space="preserve">Simelton, Orlando K. CIV DODHRA DMDC (US):
</t>
        </r>
        <r>
          <rPr>
            <sz val="9"/>
            <color indexed="81"/>
            <rFont val="Tahoma"/>
            <family val="2"/>
          </rPr>
          <t xml:space="preserve">
Civilian Initial Supervisory and Managerial Training
Completion Rate. (New Supervisors/Managers w/in 1 year initial Appt) – Completed
</t>
        </r>
      </text>
    </comment>
    <comment ref="G38" authorId="0" shapeId="0" xr:uid="{00000000-0006-0000-0200-000004000000}">
      <text>
        <r>
          <rPr>
            <b/>
            <sz val="9"/>
            <color indexed="81"/>
            <rFont val="Tahoma"/>
            <family val="2"/>
          </rPr>
          <t>Simelton, Orlando K. CIV DODHRA DMDC (US):</t>
        </r>
        <r>
          <rPr>
            <sz val="9"/>
            <color indexed="81"/>
            <rFont val="Tahoma"/>
            <family val="2"/>
          </rPr>
          <t xml:space="preserve">
Civilian Initial Supervisory and Managerial Training
</t>
        </r>
        <r>
          <rPr>
            <b/>
            <sz val="9"/>
            <color indexed="81"/>
            <rFont val="Tahoma"/>
            <family val="2"/>
          </rPr>
          <t>Compliance Rate.</t>
        </r>
        <r>
          <rPr>
            <sz val="9"/>
            <color indexed="81"/>
            <rFont val="Tahoma"/>
            <family val="2"/>
          </rPr>
          <t xml:space="preserve"> (New Supv/Mgr w/in 1 year initial Appt) – On Schedule
</t>
        </r>
      </text>
    </comment>
    <comment ref="H38" authorId="0" shapeId="0" xr:uid="{00000000-0006-0000-0200-000005000000}">
      <text>
        <r>
          <rPr>
            <b/>
            <sz val="9"/>
            <color indexed="81"/>
            <rFont val="Tahoma"/>
            <family val="2"/>
          </rPr>
          <t xml:space="preserve">Simelton, Orlando K. CIV DODHRA DMDC (US):
</t>
        </r>
        <r>
          <rPr>
            <sz val="9"/>
            <color indexed="81"/>
            <rFont val="Tahoma"/>
            <family val="2"/>
          </rPr>
          <t xml:space="preserve">
Civilian Initial Supervisory and Managerial Training
</t>
        </r>
        <r>
          <rPr>
            <b/>
            <sz val="9"/>
            <color indexed="81"/>
            <rFont val="Tahoma"/>
            <family val="2"/>
          </rPr>
          <t>Compliance Rate.</t>
        </r>
        <r>
          <rPr>
            <sz val="9"/>
            <color indexed="81"/>
            <rFont val="Tahoma"/>
            <family val="2"/>
          </rPr>
          <t xml:space="preserve"> (New Supv/Mgr 1 year anniversary ended during FY)
</t>
        </r>
      </text>
    </comment>
    <comment ref="I38" authorId="0" shapeId="0" xr:uid="{00000000-0006-0000-0200-000006000000}">
      <text>
        <r>
          <rPr>
            <b/>
            <sz val="9"/>
            <color indexed="81"/>
            <rFont val="Tahoma"/>
            <family val="2"/>
          </rPr>
          <t>Simelton, Orlando K. CIV DODHRA DMDC (US):</t>
        </r>
        <r>
          <rPr>
            <sz val="9"/>
            <color indexed="81"/>
            <rFont val="Tahoma"/>
            <family val="2"/>
          </rPr>
          <t xml:space="preserve">
Civilian Initial Supervisory and Managerial Training
</t>
        </r>
        <r>
          <rPr>
            <b/>
            <sz val="9"/>
            <color indexed="81"/>
            <rFont val="Tahoma"/>
            <family val="2"/>
          </rPr>
          <t>Compliance Rate.</t>
        </r>
        <r>
          <rPr>
            <sz val="9"/>
            <color indexed="81"/>
            <rFont val="Tahoma"/>
            <family val="2"/>
          </rPr>
          <t xml:space="preserve"> (New Supv/Mgr 1 year anniversary ended during FY) – On-time or Delayed
</t>
        </r>
      </text>
    </comment>
    <comment ref="L38" authorId="0" shapeId="0" xr:uid="{00000000-0006-0000-0200-000007000000}">
      <text>
        <r>
          <rPr>
            <b/>
            <sz val="9"/>
            <color indexed="81"/>
            <rFont val="Tahoma"/>
            <family val="2"/>
          </rPr>
          <t>Simelton, Orlando K. CIV DODHRA DMDC (US):</t>
        </r>
        <r>
          <rPr>
            <sz val="9"/>
            <color indexed="81"/>
            <rFont val="Tahoma"/>
            <family val="2"/>
          </rPr>
          <t xml:space="preserve">
Civilian Initial Supervisory and Managerial Training
</t>
        </r>
        <r>
          <rPr>
            <b/>
            <sz val="9"/>
            <color indexed="81"/>
            <rFont val="Tahoma"/>
            <family val="2"/>
          </rPr>
          <t>Compliance Rate.</t>
        </r>
        <r>
          <rPr>
            <sz val="9"/>
            <color indexed="81"/>
            <rFont val="Tahoma"/>
            <family val="2"/>
          </rPr>
          <t xml:space="preserve"> (Experienced Supv/Mgr &gt;2 years) – Delinquent for Initial
</t>
        </r>
      </text>
    </comment>
    <comment ref="N38" authorId="0" shapeId="0" xr:uid="{00000000-0006-0000-0200-000008000000}">
      <text>
        <r>
          <rPr>
            <b/>
            <sz val="9"/>
            <color indexed="81"/>
            <rFont val="Tahoma"/>
            <family val="2"/>
          </rPr>
          <t>Simelton, Orlando K. CIV DODHRA DMDC (US):</t>
        </r>
        <r>
          <rPr>
            <sz val="9"/>
            <color indexed="81"/>
            <rFont val="Tahoma"/>
            <family val="2"/>
          </rPr>
          <t xml:space="preserve">
Civilian Refresher Supervisory and Managerial Training
</t>
        </r>
        <r>
          <rPr>
            <b/>
            <sz val="9"/>
            <color indexed="81"/>
            <rFont val="Tahoma"/>
            <family val="2"/>
          </rPr>
          <t>Compliance Rate.</t>
        </r>
        <r>
          <rPr>
            <sz val="9"/>
            <color indexed="81"/>
            <rFont val="Tahoma"/>
            <family val="2"/>
          </rPr>
          <t xml:space="preserve"> (Experienced Supv/Mgr) – Delinquent for Refresher
</t>
        </r>
      </text>
    </comment>
    <comment ref="P38" authorId="0" shapeId="0" xr:uid="{00000000-0006-0000-0200-000009000000}">
      <text>
        <r>
          <rPr>
            <b/>
            <sz val="9"/>
            <color indexed="81"/>
            <rFont val="Tahoma"/>
            <family val="2"/>
          </rPr>
          <t>Simelton, Orlando K. CIV DODHRA DMDC (US):</t>
        </r>
        <r>
          <rPr>
            <sz val="9"/>
            <color indexed="81"/>
            <rFont val="Tahoma"/>
            <family val="2"/>
          </rPr>
          <t xml:space="preserve">
Military Supervisory and Managerial Training </t>
        </r>
        <r>
          <rPr>
            <b/>
            <sz val="9"/>
            <color indexed="81"/>
            <rFont val="Tahoma"/>
            <family val="2"/>
          </rPr>
          <t>Compliance Rate.</t>
        </r>
        <r>
          <rPr>
            <sz val="9"/>
            <color indexed="81"/>
            <rFont val="Tahoma"/>
            <family val="2"/>
          </rPr>
          <t xml:space="preserve"> - Delinquent
</t>
        </r>
      </text>
    </comment>
    <comment ref="R38" authorId="0" shapeId="0" xr:uid="{00000000-0006-0000-0200-00000A000000}">
      <text>
        <r>
          <rPr>
            <b/>
            <sz val="9"/>
            <color indexed="81"/>
            <rFont val="Tahoma"/>
            <family val="2"/>
          </rPr>
          <t>Simelton, Orlando K. CIV DODHRA DMDC (US):</t>
        </r>
        <r>
          <rPr>
            <sz val="9"/>
            <color indexed="81"/>
            <rFont val="Tahoma"/>
            <family val="2"/>
          </rPr>
          <t xml:space="preserve">
External Supervisory and Managerial Training </t>
        </r>
        <r>
          <rPr>
            <b/>
            <sz val="9"/>
            <color indexed="81"/>
            <rFont val="Tahoma"/>
            <family val="2"/>
          </rPr>
          <t>Compliance Rate</t>
        </r>
        <r>
          <rPr>
            <sz val="9"/>
            <color indexed="81"/>
            <rFont val="Tahoma"/>
            <family val="2"/>
          </rPr>
          <t xml:space="preserve">. - Delinquent
</t>
        </r>
      </text>
    </comment>
    <comment ref="C41" authorId="0" shapeId="0" xr:uid="{00000000-0006-0000-0200-00000B000000}">
      <text>
        <r>
          <rPr>
            <b/>
            <sz val="9"/>
            <color indexed="81"/>
            <rFont val="Tahoma"/>
            <family val="2"/>
          </rPr>
          <t>Simelton, Orlando K. CIV DODHRA DMDC (US):</t>
        </r>
        <r>
          <rPr>
            <sz val="9"/>
            <color indexed="81"/>
            <rFont val="Tahoma"/>
            <family val="2"/>
          </rPr>
          <t xml:space="preserve">
C38 - Total # Civilian Supervisors/Managers on Prob &amp; within 1 Year of Initial Appt.  +
J38 - Total # Civilian Supervisors/Managers Whose Probation Ended within Fiscal Year  +
S38 - # Non-Compliant (Have Not Completed Initial Supervisor Training)  +
X38 - Total Military Supervisors (1st Level Supv) of Civilians Assigned to Component
</t>
        </r>
      </text>
    </comment>
    <comment ref="C42" authorId="0" shapeId="0" xr:uid="{00000000-0006-0000-0200-00000C000000}">
      <text>
        <r>
          <rPr>
            <b/>
            <sz val="9"/>
            <color indexed="81"/>
            <rFont val="Tahoma"/>
            <family val="2"/>
          </rPr>
          <t>Simelton, Orlando K. CIV DODHRA DMDC (US):</t>
        </r>
        <r>
          <rPr>
            <sz val="9"/>
            <color indexed="81"/>
            <rFont val="Tahoma"/>
            <family val="2"/>
          </rPr>
          <t xml:space="preserve">
  M38 - # Non Completions (New Supervisors/Managers Non-Compliance) +
AA38 - # Non Completions (Military Supervisors of DoD Civilian Employees)
</t>
        </r>
      </text>
    </comment>
  </commentList>
</comments>
</file>

<file path=xl/sharedStrings.xml><?xml version="1.0" encoding="utf-8"?>
<sst xmlns="http://schemas.openxmlformats.org/spreadsheetml/2006/main" count="312" uniqueCount="221">
  <si>
    <t># CIVILIAN</t>
  </si>
  <si>
    <t>DEFENSE ACQUISITION UNIVERSITY (DD81)</t>
  </si>
  <si>
    <t>DEFENSE ADVANCED RESEARCH PROJECTS AGENCY (DD13)</t>
  </si>
  <si>
    <t>DEFENSE COMMISSARY AGENCY (DD34)</t>
  </si>
  <si>
    <t>DEFENSE CONTRACT AUDIT AGENCY (DD10)</t>
  </si>
  <si>
    <t>DEFENSE CONTRACT MANAGEMENT AGENCY (DD63)</t>
  </si>
  <si>
    <t>DEFENSE FINANCE AND ACCOUNTING SERVICE (DD35)</t>
  </si>
  <si>
    <t>DEFENSE HEALTH AGENCY (DD60)</t>
  </si>
  <si>
    <t>DEFENSE INFORMATION SYSTEMS AGENCY (DD04)</t>
  </si>
  <si>
    <t>DEFENSE INTELLIGENCE AGENCY (DD05)</t>
  </si>
  <si>
    <t>DEFENSE LOGISTICS AGENCY (DD07)</t>
  </si>
  <si>
    <t>DEFENSE MEDIA ACTIVITY (DD80)</t>
  </si>
  <si>
    <t>DEFENSE TECHNICAL INFORMATION CENTER (DD74)</t>
  </si>
  <si>
    <t>DEFENSE THREAT REDUCTION AGENCY (DD61)</t>
  </si>
  <si>
    <t>DEPARTMENT OF DEFENSE EDUCATION ACTIVITY (DD16)</t>
  </si>
  <si>
    <t>MISSILE DEFENSE AGENCY (DD27)</t>
  </si>
  <si>
    <t>NATIONAL DEFENSE UNIVERSITY (DD69)</t>
  </si>
  <si>
    <t>NATIONAL RECONNAISSANCE OFFICE (DD82)</t>
  </si>
  <si>
    <t>OFFICE OF INSPECTOR GENERAL (DD26)</t>
  </si>
  <si>
    <t>ORGANIZATION OF THE JOINT CHIEFS OF STAFF (DD02)</t>
  </si>
  <si>
    <t>UNIFORMED SERVICES UNIVERSITY OF THE HEALTH SCIENCES (DD15)</t>
  </si>
  <si>
    <t>AAFES - Army and Air Force Exchange Service</t>
  </si>
  <si>
    <t>TOTAL DOD</t>
  </si>
  <si>
    <t>If not compliant, where are the gaps, what is your strategy and timeline to fill gaps. Other general comments to tell your story.</t>
  </si>
  <si>
    <t># COMPLETED INITIAL SUPERVISORY TRAINING</t>
  </si>
  <si>
    <t>% TOTAL COMPLIANCE</t>
  </si>
  <si>
    <t xml:space="preserve"># EXTERNAL COMPLETED SUPERVISORY TRAINING </t>
  </si>
  <si>
    <t>% EXTERNAL COMPLIANCE</t>
  </si>
  <si>
    <t>DOD COMPONENT/AGENCY/FIELD ACTIVITY WITH INDEPENDENT TRAINING &amp; REPORTING RESPONSIBILITY</t>
  </si>
  <si>
    <t>Include all appointment types and pay and leave statuses.</t>
  </si>
  <si>
    <t>Include personnel in all personnel systems and all Titles (Title 5, 10, 32, etc.)</t>
  </si>
  <si>
    <t xml:space="preserve"># COMPLETED SUPERVISORY TRAINING </t>
  </si>
  <si>
    <t># NON COMPLETIONS</t>
  </si>
  <si>
    <t># EXTERNAL SEPERVISORS</t>
  </si>
  <si>
    <t># EXTERNAL NON-COMPLETION</t>
  </si>
  <si>
    <t>TOTAL SUPERVISORS &amp; MANAGERS WHO SUPERVISE DOD CIV EMPLOYEES</t>
  </si>
  <si>
    <t># ON SCHEDULE TO COMPLETE INITIAL SUPERVISORY TRAINING (COMPLIANT)</t>
  </si>
  <si>
    <t>% ON SCHEDULE TO COMPLETE INITIAL SUPERVISORY TRAINING (COMPLIANT)</t>
  </si>
  <si>
    <t>TOTAL COMPONENT TRAINING COMPLIANCE</t>
  </si>
  <si>
    <t># NON COMPLETIONS (NEW SUPV/MGR NON-COMPLIANCE)</t>
  </si>
  <si>
    <t xml:space="preserve"># NON-COMPLIANT (HAVE NOT COMPLETED INITIAL SUPV TRAINING) </t>
  </si>
  <si>
    <t>TOTAL MILITARY SUPERVISORS (1st level supv) OF CIVILIANS ASSIGNED TO COMPONENT</t>
  </si>
  <si>
    <t>Apppropriated Fund (APF) includes Federal Wage Service (FWS), Intel, Lab Demo, Acquisition Demo</t>
  </si>
  <si>
    <t>TOTAL DOD CIVILIAN EMPLOYEES</t>
  </si>
  <si>
    <t>TOTAL SUPV/MGR</t>
  </si>
  <si>
    <t>NOTES - SEE BOTTOM OF TABLE.   Grey columns for DCPAS use only.</t>
  </si>
  <si>
    <t># COMPLETED INITIAL SUPERVISORY TRAINING W/IN 1 YEAR OF INITIAL APPT (COMPLIANT)</t>
  </si>
  <si>
    <t>Exclude civilian and military supervisory executive level personnel.</t>
  </si>
  <si>
    <t>DEFENSE LEGAL SERVICES AGENCY (DD25)</t>
  </si>
  <si>
    <t>DEFENSE POW/MIA ACCOUNTING AGENCY (DD53)</t>
  </si>
  <si>
    <t>DEFENSE SECURITY COOPERATION AGENCY (DD06)</t>
  </si>
  <si>
    <t>DEFENSE TECHNOLOGY SECURITY ADMINISTRATION (DD29)</t>
  </si>
  <si>
    <t>DEPT OF DEFENSE TEST RESOURCE MGMT CENTER (DD68)</t>
  </si>
  <si>
    <t>OFFICE OF ECONOMICS ADJUSTMENT (DD23)</t>
  </si>
  <si>
    <t>OFFICE OF THE SECRETARY OF DEFENSE (DD01)</t>
  </si>
  <si>
    <t>PENTAGON FORCE PROTECTION AGENCY (DD65)</t>
  </si>
  <si>
    <t>U.S. COURT OF APPEALS FOR THE ARMED FORCES (DD08)</t>
  </si>
  <si>
    <t>WASHINGTON HEADQUARTERS SERVICES (DD21) - SERVICES THE FOLLOWING</t>
  </si>
  <si>
    <t>NATIONAL SECURITY AGENCY/CENTRAL SECURITY SERVICE</t>
  </si>
  <si>
    <t>NATIONAL GEOSPATIAL-INTELLIGENCE AGENCY</t>
  </si>
  <si>
    <t>DEFENSE MEDIA ACTIVITY (DD80)  (plus DD09 Stars&amp;Stripes - Am Forces Info Srvc)</t>
  </si>
  <si>
    <t xml:space="preserve">DEFENSE LOGISTICS AGENCY (DD07) </t>
  </si>
  <si>
    <t xml:space="preserve">DEFENSE THREAT REDUCTION AGENCY (DD61) </t>
  </si>
  <si>
    <t xml:space="preserve">MILITARY SUPERVISORS OF DOD CIVILIAN EMPLOYEES </t>
  </si>
  <si>
    <t>DCPDS data for supervisor/manager probationary period: DCPDS Table "Supervisor/Manager Probation Completion Table"  OR Nature's of Action 100, 500 and 700 series, look for Remarks Code E46 for "subject to supv or mgr probation……."  or E45 "PROBATIONARY PERIOD FOR SUPERVISORY (OR MANAGERIAL) POSITION COMPLETED."</t>
  </si>
  <si>
    <t>This Framework does NOT apply to a “management official” as defined by 5 U.S.C. § 7103 (a)(11) (i.e., exclude personnel coded 5 the OPM Supervisory Status Table).</t>
  </si>
  <si>
    <t>DEFENSE COUNTERINTELLIGENCE AND SECURITY AGENCY (DD12)</t>
  </si>
  <si>
    <t xml:space="preserve">DEFENSE HUMAN RESOURCE ACTIVITY (DD48) </t>
  </si>
  <si>
    <t>% NON-COMPLIANT (HAVE NOT COMPLETED INITIAL SUPV TRAINING) - experienced sup &amp; mgr delinquent initial trng</t>
  </si>
  <si>
    <t xml:space="preserve"># NON-COMPLIANT (HAVE COMPLETED INITIAL SUPV TRAINING AND OUTSIDE 3 YR CYCLE WINDOW delinquent for refresher trng) </t>
  </si>
  <si>
    <t xml:space="preserve">% NON-COMPLIANT (HAVE COMPLETED INITIAL SUPV TRAINING AND OUTSIDE 3 YR CYCLE WINDOW)  delinquent for refresher trng)  </t>
  </si>
  <si>
    <t xml:space="preserve">% COMPLIANT - </t>
  </si>
  <si>
    <t>% NON-COMPLETIONS (NON-COMPLIANT) - delinquent</t>
  </si>
  <si>
    <t>% EXTERNAL NON-COMPLETION - delinquent</t>
  </si>
  <si>
    <t xml:space="preserve">% COMPLETED (COMPLIANCE) - </t>
  </si>
  <si>
    <t xml:space="preserve">% NON-COMPLIANT (NEW SUPV/MGR NON-COMPLIANCE) - </t>
  </si>
  <si>
    <t>WASHINGTON HEADQUARTERS SERVICES (includes all 8 serviced agencies)</t>
  </si>
  <si>
    <t>NOTE:  Grey columns for DCPAS use only.</t>
  </si>
  <si>
    <r>
      <t xml:space="preserve">DCPDS data for supervisory status:  OPM Supervisory Status code 2 and 4. </t>
    </r>
    <r>
      <rPr>
        <i/>
        <sz val="11"/>
        <color theme="1"/>
        <rFont val="Calibri"/>
        <family val="2"/>
        <scheme val="minor"/>
      </rPr>
      <t>[Air Force only - the Responsibilitiy Level  table is used, codes 1,2,3,4]</t>
    </r>
  </si>
  <si>
    <t>DEFENSE HUMAN RESOURCE ACTIVITY (DD48)</t>
  </si>
  <si>
    <t xml:space="preserve">TOTAL # CIVILIAN EMPLOYEES </t>
  </si>
  <si>
    <t xml:space="preserve"> DoD M&amp;S FRAMEWORK QUESTIONS</t>
  </si>
  <si>
    <t>"EXTERNAL" - DoD CIVILIAN SUPV/MGR NOT ASSIGNED TO YOUR COMPONENT WHO SUPERVISE YOUR CIVILIAN EMPLOYEES</t>
  </si>
  <si>
    <t>Appropriated Fund (APF)</t>
  </si>
  <si>
    <t>Non-Appropriated Fund (NAF)</t>
  </si>
  <si>
    <t>National Guard Technician (NG TECH)</t>
  </si>
  <si>
    <t>Local National (LN)</t>
  </si>
  <si>
    <t>Comment:</t>
  </si>
  <si>
    <t>% SUPV/MGR TO TOTAL CIVILIAN EMPLOYEE POPULATION</t>
  </si>
  <si>
    <t>TOTAL SUPERVISORS &amp; MANAGERS WHO SUPERVISE DoD CIVILIAN EMPLOYEES</t>
  </si>
  <si>
    <t xml:space="preserve">% SUPV/MGR (as % of total civilian population)    </t>
  </si>
  <si>
    <t>TOTAL DoD</t>
  </si>
  <si>
    <t>Does your Component provide NEW SUPERVISOR Training in alignment with the Updated 2019 M&amp;S Learning Framework - TOPICS AND LEARNING OUTCOMES?                                                            Yes or No.</t>
  </si>
  <si>
    <t>Does your Component provide REFRESHER SUPERVISOR Training in alignment with the Updated 2019 M&amp;S Learning Framework - TOPICS AND LEARNING OUTCOMES?                                                            Yes or No.</t>
  </si>
  <si>
    <t>Does your Component provide NEW MANAGER Training in alignment with the Updated 2019 M&amp;S Learning Framework - TOPICS AND LEARNING OUTCOMES?                                                            Yes or No.</t>
  </si>
  <si>
    <t>Does your Component provide REFRESHER MANAGER Training in alignment with the Updated 2019 M&amp;S Learning Framework - TOPICS AND LEARNING OUTCOMES?                                                            Yes or No.</t>
  </si>
  <si>
    <t>Compliant</t>
  </si>
  <si>
    <t>Non-Compliant</t>
  </si>
  <si>
    <t>MilDep</t>
  </si>
  <si>
    <t>4th Estate</t>
  </si>
  <si>
    <t>All</t>
  </si>
  <si>
    <t xml:space="preserve"># COMPLIANT - have completed initial training and ON SCHEDULE for 3 year refresher training </t>
  </si>
  <si>
    <t>4 NATIONAL GUARD BUREAU - (incl NG AIR FORCE &amp; NG ARMY)</t>
  </si>
  <si>
    <t>1 ARMY</t>
  </si>
  <si>
    <t>2 NAVY</t>
  </si>
  <si>
    <t>3 AIR FORCE</t>
  </si>
  <si>
    <t>Document Overview</t>
  </si>
  <si>
    <t xml:space="preserve">% COMPLETED INITIAL SUPV TRAINING W/IN 1 YEAR OF APpT (COMPLIANT) </t>
  </si>
  <si>
    <t>ASSIGNED SUPERVISORS AND MANAGERS TO COMPONENT (Exclude Supervisory Senior Executive and Equivalents)</t>
  </si>
  <si>
    <t>% WITHIN 1 YR OF INITIAL APPT TO SUPV/MGR (as % of total supv/mgr)</t>
  </si>
  <si>
    <t>Total New Sup/Mgr</t>
  </si>
  <si>
    <t>HCOP 2.2.e</t>
  </si>
  <si>
    <t>HCOP 2.2.f</t>
  </si>
  <si>
    <t>HCOP 2.2.h</t>
  </si>
  <si>
    <t>HCOP 2.2.g</t>
  </si>
  <si>
    <t>FY22</t>
  </si>
  <si>
    <t>Change</t>
  </si>
  <si>
    <t>Goal IS to decrease.</t>
  </si>
  <si>
    <t>Goal is to decrease delinquency</t>
  </si>
  <si>
    <t>Goal is to decrease delinquency.</t>
  </si>
  <si>
    <t>Initial delinquency (incl new and exp supv, civ, mil ext).</t>
  </si>
  <si>
    <t>Refresher delinquency (exp sup only 2+ yrs)</t>
  </si>
  <si>
    <t>HCOP 2.2.a</t>
  </si>
  <si>
    <t>FY 20-26 HCOP https://www.dcpas.osd.mil/sites/default/files/DoD%20HCOP%20FY22-26_3%20June%2022%20%28003%29.pdf</t>
  </si>
  <si>
    <t>HCOP 2.2.b</t>
  </si>
  <si>
    <t>HCOP 2.2.c</t>
  </si>
  <si>
    <t>HCOP 2.2.d</t>
  </si>
  <si>
    <t>Actual FY19</t>
  </si>
  <si>
    <t>Starting at Rows 4 thru 34:</t>
  </si>
  <si>
    <t>Columns F, I, K, and M, all have formulas, do not try to enter data in those fields.</t>
  </si>
  <si>
    <t>Component Representatives shall in Column(s):</t>
  </si>
  <si>
    <t>"N" - enter any comments that the representatvies may have.</t>
  </si>
  <si>
    <t>Column "B &amp; C" is auto filled from TAB "M&amp;STP SUPERVISOR MGR DATA", Column "I &amp; L"</t>
  </si>
  <si>
    <t>Columns B, C, E, F, G, J,K, L, M, N, P, R, S, T, U, V, X, Z, AA, AD, AE, and AF all have formulas, do not try to enter data in those fields.</t>
  </si>
  <si>
    <t>TOTAL % COMPLIANCE (NEW SUPV/MGR)</t>
  </si>
  <si>
    <r>
      <t>TOTAL # CIVILIAN SUPV/MGR WHO</t>
    </r>
    <r>
      <rPr>
        <b/>
        <sz val="11"/>
        <color rgb="FFFF0000"/>
        <rFont val="Calibri"/>
        <family val="2"/>
        <scheme val="minor"/>
      </rPr>
      <t xml:space="preserve"> </t>
    </r>
    <r>
      <rPr>
        <b/>
        <sz val="11"/>
        <color theme="0"/>
        <rFont val="Calibri"/>
        <family val="2"/>
        <scheme val="minor"/>
      </rPr>
      <t>WENT OVER ONE YEAR WITHIN FISCAL YEAR</t>
    </r>
  </si>
  <si>
    <r>
      <t>INITIAL SUPERVISORY TRAINING-POPULATION FOCUS:  ALL CIVILIAN SUPERVISORS WHO</t>
    </r>
    <r>
      <rPr>
        <b/>
        <sz val="11"/>
        <color theme="1"/>
        <rFont val="Calibri"/>
        <family val="2"/>
        <scheme val="minor"/>
      </rPr>
      <t xml:space="preserve"> WENT OVER A YEAR </t>
    </r>
    <r>
      <rPr>
        <b/>
        <sz val="11"/>
        <color theme="1"/>
        <rFont val="Calibri"/>
        <family val="2"/>
        <scheme val="minor"/>
      </rPr>
      <t>DURING THE REPORTED FY  - (Been a supervisor/manager for over 1 year.)</t>
    </r>
  </si>
  <si>
    <r>
      <t xml:space="preserve">INITIAL SUPERVISORY TRAINING - POPULATION FOCUS:  ALL CIVILIAN SUPERVISORS/MANAGERS </t>
    </r>
    <r>
      <rPr>
        <b/>
        <sz val="11"/>
        <rFont val="Calibri"/>
        <family val="2"/>
        <scheme val="minor"/>
      </rPr>
      <t xml:space="preserve">WITHIN 1 YEAR OF APPOINTMENT  AS OF 30 SEPT 2022 </t>
    </r>
    <r>
      <rPr>
        <b/>
        <sz val="11"/>
        <rFont val="Calibri"/>
        <family val="2"/>
        <scheme val="minor"/>
      </rPr>
      <t>- (Still Within Compliance Window, been a supervisor/manager for less than 1 year)</t>
    </r>
  </si>
  <si>
    <t xml:space="preserve">Column "M" auto calculates the total percentage of compliant new Supervisors &amp; Managers.  </t>
  </si>
  <si>
    <r>
      <t>TOTAL  COMPLIANT (OVER  ONE YEAR</t>
    </r>
    <r>
      <rPr>
        <b/>
        <sz val="11"/>
        <color theme="0"/>
        <rFont val="Calibri"/>
        <family val="2"/>
        <scheme val="minor"/>
      </rPr>
      <t>/EXPERIENCED SUPV &amp; MGRS)</t>
    </r>
  </si>
  <si>
    <t>"D" - enter the number of Civilian Supervisors and Managers who completed initial supervisory training within 1 year of initial appointment (Compliant).</t>
  </si>
  <si>
    <t xml:space="preserve">"I" - enter the number Supervisors and Managers who went over one year within the fiscal year and completed intial supervisory training.  </t>
  </si>
  <si>
    <t>"O" - enter the number Supervisors and Managers who went over one year within the fiscal year and completed intial supervisory training and on schedule for 3 year refresher training.</t>
  </si>
  <si>
    <t xml:space="preserve">"Q" - enter the number Supervisors and Managers who went over one year within the fiscal year and have NOT completed intial supervisory training.  </t>
  </si>
  <si>
    <t xml:space="preserve">"W" - enter the number Military Supervisors of DoD Civilians who completed intial supervisory training.  </t>
  </si>
  <si>
    <t>"AB" - enter the number External Supervisors of DoD Civilians who completed initial supervisory training.</t>
  </si>
  <si>
    <t>"AG thru AM" answer the DoD M&amp;S Framework questions.</t>
  </si>
  <si>
    <r>
      <t xml:space="preserve">TOTAL # CIVILIAN SUPV/MGR </t>
    </r>
    <r>
      <rPr>
        <b/>
        <sz val="11"/>
        <color theme="0"/>
        <rFont val="Calibri"/>
        <family val="2"/>
        <scheme val="minor"/>
      </rPr>
      <t>W/IN 1 YEAR OF INITIAL APPT</t>
    </r>
  </si>
  <si>
    <t xml:space="preserve">• </t>
  </si>
  <si>
    <t>*</t>
  </si>
  <si>
    <t xml:space="preserve"> TOTAL % NON-COMPLIANT (EXPERIENCED SUPV &amp; MGRS)</t>
  </si>
  <si>
    <t>Column "U" auto calculates the total percentage of Non-complaint experienced Supervisors &amp; Managers.</t>
  </si>
  <si>
    <t>Column "X" auto calculates the percentage of Military Supervisors (1st Level ) who are compliant with supervisory training.</t>
  </si>
  <si>
    <t>Column "Y" auto calculates the number of Military Supervisors (1st Level ) who are Non-compliant with supervisory training.</t>
  </si>
  <si>
    <t>Column "Z" auto calculates the percentage of Military Supervisors (1st Level ) who are Non-compliant with supervisory training.</t>
  </si>
  <si>
    <t>Column "AA" is auto filled from TAB "M&amp;STP SUPERVISOR MGR DATA", Column "H"</t>
  </si>
  <si>
    <t>Column "V" is auto filled from TAB "M&amp;STP SUPERVISOR MGR DATA", Column "G"</t>
  </si>
  <si>
    <t>Column "AC" auto calculates the percentage of External Supervisors (1st Level ) who are compliant with supervisory training.</t>
  </si>
  <si>
    <t>Column "AD" auto calculates the number of External Supervisors (1st Level ) who are Non-compliant with supervisory training.</t>
  </si>
  <si>
    <t>Column "AE" auto calculates the percentage of External Supervisors (1st Level ) who are Non-compliant with supervisory training.</t>
  </si>
  <si>
    <t>Column "AF" auto calculates the total percentage of (Civilian, Military, and External) Supervisors who are compliant with supervisory training.</t>
  </si>
  <si>
    <r>
      <t xml:space="preserve">% </t>
    </r>
    <r>
      <rPr>
        <b/>
        <sz val="11"/>
        <rFont val="Calibri"/>
        <family val="2"/>
        <scheme val="minor"/>
      </rPr>
      <t>WITHIN 1 YR OF INITIAL APPT TO SUPV/MGR (as % of total supv/mgr)</t>
    </r>
  </si>
  <si>
    <t>(AGR)</t>
  </si>
  <si>
    <t>(APPR)</t>
  </si>
  <si>
    <t>(EXT)</t>
  </si>
  <si>
    <t>(MIL)</t>
  </si>
  <si>
    <t>Active Guard and Reseve Position</t>
  </si>
  <si>
    <t>Appropriated Fund Position</t>
  </si>
  <si>
    <t>External Postion</t>
  </si>
  <si>
    <t>Military Postion</t>
  </si>
  <si>
    <t xml:space="preserve">Column "F" auto calculates the total DoD Civilian Supervisors and Managers of DoD Civilian employees.  </t>
  </si>
  <si>
    <t xml:space="preserve">Column "M" auto calculates the percentage of Supervisors &amp; Managers that are within one year of initial appointment.  </t>
  </si>
  <si>
    <t>Column "A" contains the names of "DoD Component/Agency/Field/Activities with independent training &amp; reporting responsibility".</t>
  </si>
  <si>
    <t>Rows "37 thru 55", column" A", and a list of organizations being served by “Washington Headquarters Services”.</t>
  </si>
  <si>
    <t>Rows "35, 37, and 38" are intentionally left blank.</t>
  </si>
  <si>
    <t>Rows 1 thru 3, columns A thru N contains the titles and additional explanations.</t>
  </si>
  <si>
    <r>
      <t xml:space="preserve">TOTAL # OF CIVILIAN SUPERVISORS AND MANAGERS  </t>
    </r>
    <r>
      <rPr>
        <b/>
        <sz val="11"/>
        <rFont val="Calibri"/>
        <family val="2"/>
        <scheme val="minor"/>
      </rPr>
      <t>WITHIN 1 YR OF INITIAL APPT TO SUPV/MGR POSITION</t>
    </r>
  </si>
  <si>
    <t>TOTAL CIVILIAN SUPERVISORS AND MANAGERS WITHIN 1 YR INITIAL APPOINTMENT TO SUPV POS</t>
  </si>
  <si>
    <t>TOTAL # CIVILIAN SUPV/MGR WITHIN 1 YR OF INITIAL APPOINTMENT as of Sept 30</t>
  </si>
  <si>
    <t>If you answered Yes to the previous question, please describe your approach.                                           (IAW the FY22-26 DoD HCOP).  https://www.dcpas.osd.mil/sites/default/files/DoD%20HCOP%20FY22-26_3%20June%2022%20%28003%29.pdf</t>
  </si>
  <si>
    <t>Has your  Component established an approach to ensure new supervisors are mentored by experienced supervisors? Yes or No.  (IAW the FY22-26 DoD HCOP)  https://www.dcpas.osd.mil/sites/default/files/DoD%20HCOP%20FY22-26_3%20June%2022%20%28003%29.pdf</t>
  </si>
  <si>
    <r>
      <t xml:space="preserve">TOTAL # ALL OTHER CIVILIAN SUPV/MGR (with over one year prior to the end of </t>
    </r>
    <r>
      <rPr>
        <b/>
        <sz val="11"/>
        <color rgb="FFFF0000"/>
        <rFont val="Calibri"/>
        <family val="2"/>
        <scheme val="minor"/>
      </rPr>
      <t>FY22</t>
    </r>
    <r>
      <rPr>
        <b/>
        <sz val="11"/>
        <color theme="0"/>
        <rFont val="Calibri"/>
        <family val="2"/>
        <scheme val="minor"/>
      </rPr>
      <t>)</t>
    </r>
  </si>
  <si>
    <t xml:space="preserve">TOTAL # All Supervisors and Managers  </t>
  </si>
  <si>
    <t>Total Civilian Supervisors</t>
  </si>
  <si>
    <t># Military Supervisors</t>
  </si>
  <si>
    <t># External Supervisors</t>
  </si>
  <si>
    <t>Number of "Civilian Supervisors and Managers" (EXCLUDE EXEC LEVEL) who supervise DoD Civilian employees</t>
  </si>
  <si>
    <t>Number of "Military Supervisors" of DoD Civilian (1st Level Supervisors) employees</t>
  </si>
  <si>
    <t xml:space="preserve">Number of "Ecternal Supervisors" of DoD Civilian  employees </t>
  </si>
  <si>
    <t xml:space="preserve">"B thru E" - enter the number of DoD Civilian Supervisors and Managers (Exclude Exective Level) who supervise DoD Civilian employees by Payband (APF, NAF, LN, and NG) .  </t>
  </si>
  <si>
    <t>Column "K" auto calculates the percentage of Supervisors &amp; Managers to the total DoD Civilian employee population.</t>
  </si>
  <si>
    <t>Row "36", columns "B thru M", auto calculates DoD Totals, do not try to enter data in those fields.</t>
  </si>
  <si>
    <t>Column A contains the names of "DoD Component/Agency/Field Activities with independent training &amp; reporting responsibility".</t>
  </si>
  <si>
    <t xml:space="preserve">Column "I" auto calculates the total Supervisors &amp; Managers (DoD Civilian, Military, and External) who supervise DoD Civilian employees per organization.  </t>
  </si>
  <si>
    <t>"J" - enter the total number DoD Civilian employees in the organization.</t>
  </si>
  <si>
    <t xml:space="preserve">"G" - enter the number of Military Supervisors and Managers who supervise DoD Civilian employees.  </t>
  </si>
  <si>
    <t xml:space="preserve">"H" - enter the number of External Supervisors and Managers who supervise DoD Civilian employees.  </t>
  </si>
  <si>
    <t>"L" - enter the total number of Civilian Supervisors &amp; Managers who are within one year of initial appointment to Supervisor or Manager position.</t>
  </si>
  <si>
    <r>
      <t>Rows "39 thru 55", column A, contains additional information and a list of organizations being served by the “</t>
    </r>
    <r>
      <rPr>
        <i/>
        <sz val="12"/>
        <color theme="1"/>
        <rFont val="Calibri Light"/>
        <family val="2"/>
        <scheme val="major"/>
      </rPr>
      <t>WASHINGTON HEADQUARTERS SERVICES</t>
    </r>
    <r>
      <rPr>
        <sz val="12"/>
        <color theme="1"/>
        <rFont val="Calibri Light"/>
        <family val="2"/>
        <scheme val="major"/>
      </rPr>
      <t>”.</t>
    </r>
  </si>
  <si>
    <r>
      <t>Tab 1, "M&amp;STP SUPERVISOR MGR DATA"</t>
    </r>
    <r>
      <rPr>
        <i/>
        <sz val="12"/>
        <color theme="1"/>
        <rFont val="Calibri Light"/>
        <family val="2"/>
        <scheme val="major"/>
      </rPr>
      <t>.</t>
    </r>
  </si>
  <si>
    <r>
      <t>Tab 2, "M&amp;STP TRAINING COMPLIANCE"</t>
    </r>
    <r>
      <rPr>
        <i/>
        <sz val="12"/>
        <color theme="1"/>
        <rFont val="Calibri Light"/>
        <family val="2"/>
        <scheme val="major"/>
      </rPr>
      <t>.</t>
    </r>
  </si>
  <si>
    <t>Starting at Rows "4 thru 34":</t>
  </si>
  <si>
    <t>Rows "1 thru 3", columns "A thru AO" contains the titles and additional explanations.</t>
  </si>
  <si>
    <t xml:space="preserve">"H" - enter the total number of Civilian Supervisors and Managers who went over one year within the fiscal year.  </t>
  </si>
  <si>
    <t>Column "P" auto calculates the total number of compliant Supervisors &amp; Managers with over one year of experience.</t>
  </si>
  <si>
    <t>Column "R" auto calculates the percentage of Supervisors &amp; Managers with over one year of experience who are delinquent with initial training.</t>
  </si>
  <si>
    <t>Column "S" auto calculates the number of Supervisors &amp; Managers with over one year of experience who are delinquent for refresher training.</t>
  </si>
  <si>
    <t>Column "T" auto calculates the percentage of Non-complaint Supervisors &amp; Managers with over one year of experience who have completed initial supervisory training &amp; outside the three year window who are delinquent for refresher training.</t>
  </si>
  <si>
    <t xml:space="preserve">Column "F" auto calculates the number on schedule to complete training (Compliant).  </t>
  </si>
  <si>
    <t>Column "E" auto calculates the percentage who completed training.</t>
  </si>
  <si>
    <t>-</t>
  </si>
  <si>
    <t xml:space="preserve">Column "G" auto calculates the percentage on schedule to complete training (Compliant).  </t>
  </si>
  <si>
    <t>Initial Supervisory Training within one year of appointment</t>
  </si>
  <si>
    <t>Supervisors &amp; Managers over one year after appointment during the reporting period</t>
  </si>
  <si>
    <t xml:space="preserve">Column "J" auto calculates the percentage who completed initial training (Compliant).  </t>
  </si>
  <si>
    <t xml:space="preserve">Column "K" auto calculates the number who did not completed initial training (Non-Compliant).  </t>
  </si>
  <si>
    <t>Column "L" auto calculates the percentage who did not completed initial training (Non-Compliant).</t>
  </si>
  <si>
    <t xml:space="preserve">Column "N" auto calculates the total number of all who went over one year prior to the end of the reporting period.  </t>
  </si>
  <si>
    <t xml:space="preserve"> INITIAL SUPERVISORY TRAINING and 3 YEAR CYCLE TRAINING - POPULATION FOCUS:  ALL OTHER (late and on-time completion combined)</t>
  </si>
  <si>
    <t>Initial Supervisory Training and in 3 Year Training Cycle</t>
  </si>
  <si>
    <t>M&amp;SData2024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</si>
</sst>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quot;$&quot;#,##0.00"/>
    <numFmt numFmtId="166" formatCode="0.0%"/>
  </numFmts>
  <fonts count="39"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b/>
      <sz val="12"/>
      <name val="Calibri"/>
      <family val="2"/>
      <scheme val="minor"/>
    </font>
    <font>
      <sz val="12"/>
      <color theme="1"/>
      <name val="Calibri"/>
      <family val="2"/>
      <scheme val="minor"/>
    </font>
    <font>
      <sz val="9"/>
      <color indexed="81"/>
      <name val="Tahoma"/>
      <family val="2"/>
    </font>
    <font>
      <b/>
      <sz val="9"/>
      <color indexed="81"/>
      <name val="Tahoma"/>
      <family val="2"/>
    </font>
    <font>
      <b/>
      <sz val="11"/>
      <color theme="0"/>
      <name val="Calibri"/>
      <family val="2"/>
      <scheme val="minor"/>
    </font>
    <font>
      <b/>
      <sz val="12"/>
      <color theme="0"/>
      <name val="Calibri"/>
      <family val="2"/>
      <scheme val="minor"/>
    </font>
    <font>
      <sz val="14"/>
      <color rgb="FF000000"/>
      <name val="Calibri"/>
      <family val="2"/>
      <scheme val="minor"/>
    </font>
    <font>
      <sz val="14"/>
      <color theme="1"/>
      <name val="Calibri"/>
      <family val="2"/>
      <scheme val="minor"/>
    </font>
    <font>
      <sz val="14"/>
      <color rgb="FFFF0000"/>
      <name val="Calibri"/>
      <family val="2"/>
      <scheme val="minor"/>
    </font>
    <font>
      <b/>
      <sz val="14"/>
      <color theme="1"/>
      <name val="Calibri"/>
      <family val="2"/>
      <scheme val="minor"/>
    </font>
    <font>
      <u/>
      <sz val="11"/>
      <color theme="1"/>
      <name val="Calibri"/>
      <family val="2"/>
      <scheme val="minor"/>
    </font>
    <font>
      <sz val="11"/>
      <color theme="0"/>
      <name val="Calibri"/>
      <family val="2"/>
      <scheme val="minor"/>
    </font>
    <font>
      <i/>
      <sz val="11"/>
      <color rgb="FFFF0000"/>
      <name val="Calibri"/>
      <family val="2"/>
      <scheme val="minor"/>
    </font>
    <font>
      <i/>
      <sz val="12"/>
      <color theme="1"/>
      <name val="Calibri Light"/>
      <family val="2"/>
      <scheme val="major"/>
    </font>
    <font>
      <sz val="12"/>
      <color theme="1"/>
      <name val="Calibri Light"/>
      <family val="2"/>
      <scheme val="major"/>
    </font>
    <font>
      <sz val="12"/>
      <name val="Calibri Light"/>
      <family val="2"/>
      <scheme val="major"/>
    </font>
    <font>
      <sz val="12"/>
      <color rgb="FFFF0000"/>
      <name val="Calibri Light"/>
      <family val="2"/>
      <scheme val="major"/>
    </font>
    <font>
      <i/>
      <u/>
      <sz val="12"/>
      <color theme="1"/>
      <name val="Calibri Light"/>
      <family val="2"/>
      <scheme val="major"/>
    </font>
    <font>
      <sz val="11"/>
      <color theme="1"/>
      <name val="Calibri Light"/>
      <family val="2"/>
      <scheme val="major"/>
    </font>
    <font>
      <i/>
      <sz val="10"/>
      <color rgb="FFFF0000"/>
      <name val="Calibri Light"/>
      <family val="2"/>
      <scheme val="major"/>
    </font>
    <font>
      <i/>
      <sz val="10"/>
      <color theme="1"/>
      <name val="Calibri Light"/>
      <family val="2"/>
      <scheme val="major"/>
    </font>
    <font>
      <sz val="10"/>
      <color theme="1"/>
      <name val="Calibri"/>
      <family val="2"/>
      <scheme val="minor"/>
    </font>
    <font>
      <sz val="10"/>
      <color rgb="FFFF0000"/>
      <name val="Calibri"/>
      <family val="2"/>
      <scheme val="minor"/>
    </font>
    <font>
      <sz val="10"/>
      <color theme="1"/>
      <name val="Calibri Light"/>
      <family val="2"/>
      <scheme val="major"/>
    </font>
    <font>
      <sz val="8"/>
      <color theme="1"/>
      <name val="Calibri"/>
      <family val="2"/>
      <scheme val="minor"/>
    </font>
    <font>
      <i/>
      <sz val="8"/>
      <color theme="1"/>
      <name val="Calibri Light"/>
      <family val="2"/>
      <scheme val="major"/>
    </font>
    <font>
      <b/>
      <sz val="10"/>
      <color rgb="FFFF0000"/>
      <name val="Calibri Light"/>
      <family val="2"/>
      <scheme val="major"/>
    </font>
    <font>
      <sz val="8"/>
      <color rgb="FFFF0000"/>
      <name val="Calibri"/>
      <family val="2"/>
      <scheme val="minor"/>
    </font>
    <font>
      <b/>
      <sz val="8"/>
      <color rgb="FFFF0000"/>
      <name val="Calibri Light"/>
      <family val="2"/>
      <scheme val="major"/>
    </font>
    <font>
      <i/>
      <sz val="8"/>
      <color rgb="FFFF0000"/>
      <name val="Calibri Light"/>
      <family val="2"/>
      <scheme val="major"/>
    </font>
  </fonts>
  <fills count="6">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rgb="FFFF0000"/>
      </left>
      <right/>
      <top style="thick">
        <color rgb="FFFF0000"/>
      </top>
      <bottom/>
      <diagonal/>
    </border>
    <border>
      <left/>
      <right/>
      <top style="thick">
        <color rgb="FFFF0000"/>
      </top>
      <bottom/>
      <diagonal/>
    </border>
    <border>
      <left/>
      <right style="medium">
        <color rgb="FFFF0000"/>
      </right>
      <top style="thick">
        <color rgb="FFFF0000"/>
      </top>
      <bottom/>
      <diagonal/>
    </border>
    <border>
      <left style="thick">
        <color rgb="FFFF0000"/>
      </left>
      <right/>
      <top/>
      <bottom/>
      <diagonal/>
    </border>
    <border>
      <left/>
      <right style="medium">
        <color rgb="FFFF0000"/>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365">
    <xf numFmtId="0" fontId="0" fillId="0" borderId="0" xfId="0"/>
    <xf numFmtId="0" fontId="1" fillId="0" borderId="0" xfId="0" applyFont="1" applyFill="1" applyBorder="1" applyProtection="1"/>
    <xf numFmtId="0" fontId="1" fillId="0" borderId="0" xfId="0" applyFont="1" applyFill="1" applyProtection="1"/>
    <xf numFmtId="0" fontId="4" fillId="0" borderId="0" xfId="0"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Font="1" applyFill="1" applyAlignment="1" applyProtection="1">
      <alignment horizontal="center"/>
    </xf>
    <xf numFmtId="0" fontId="0" fillId="0" borderId="0" xfId="0" applyFont="1" applyFill="1" applyAlignment="1" applyProtection="1">
      <alignment horizontal="center"/>
    </xf>
    <xf numFmtId="164" fontId="0" fillId="0" borderId="0" xfId="2" applyNumberFormat="1" applyFont="1" applyFill="1" applyProtection="1"/>
    <xf numFmtId="0" fontId="0" fillId="0" borderId="0" xfId="0" applyFont="1" applyFill="1" applyBorder="1" applyProtection="1"/>
    <xf numFmtId="164" fontId="0" fillId="0" borderId="0" xfId="2" applyNumberFormat="1" applyFont="1" applyFill="1" applyBorder="1" applyProtection="1"/>
    <xf numFmtId="164" fontId="4" fillId="0" borderId="0" xfId="2" applyNumberFormat="1" applyFont="1" applyFill="1" applyBorder="1" applyAlignment="1" applyProtection="1">
      <alignment horizontal="left" wrapText="1"/>
    </xf>
    <xf numFmtId="164" fontId="0" fillId="0" borderId="0" xfId="2" applyNumberFormat="1" applyFont="1" applyFill="1" applyBorder="1" applyAlignment="1">
      <alignment horizontal="left" wrapText="1"/>
    </xf>
    <xf numFmtId="0" fontId="0" fillId="0" borderId="0" xfId="0" applyFont="1" applyFill="1" applyBorder="1" applyAlignment="1" applyProtection="1">
      <alignment wrapText="1"/>
    </xf>
    <xf numFmtId="0" fontId="4" fillId="0" borderId="0" xfId="0" applyFont="1" applyFill="1" applyBorder="1" applyProtection="1"/>
    <xf numFmtId="0" fontId="4" fillId="0" borderId="0" xfId="0" applyFont="1" applyFill="1" applyProtection="1"/>
    <xf numFmtId="0" fontId="4" fillId="0" borderId="14" xfId="0" applyFont="1" applyFill="1" applyBorder="1" applyAlignment="1" applyProtection="1">
      <alignment horizontal="center"/>
      <protection locked="0"/>
    </xf>
    <xf numFmtId="0" fontId="5" fillId="0" borderId="0" xfId="0" applyFont="1" applyFill="1" applyBorder="1" applyAlignment="1" applyProtection="1">
      <alignment horizontal="left"/>
    </xf>
    <xf numFmtId="0" fontId="4" fillId="0" borderId="18" xfId="0" applyFont="1" applyFill="1" applyBorder="1" applyAlignment="1" applyProtection="1">
      <alignment horizontal="center"/>
      <protection locked="0"/>
    </xf>
    <xf numFmtId="0" fontId="4" fillId="0" borderId="17" xfId="0" applyFont="1" applyFill="1" applyBorder="1" applyAlignment="1" applyProtection="1">
      <alignment horizontal="center"/>
      <protection locked="0"/>
    </xf>
    <xf numFmtId="10" fontId="0" fillId="0" borderId="0" xfId="0" applyNumberFormat="1" applyFont="1" applyFill="1" applyBorder="1" applyProtection="1"/>
    <xf numFmtId="0" fontId="0" fillId="0" borderId="0" xfId="0" applyFont="1" applyFill="1" applyProtection="1"/>
    <xf numFmtId="0" fontId="4" fillId="0" borderId="20" xfId="0" applyFont="1" applyFill="1" applyBorder="1" applyAlignment="1" applyProtection="1">
      <alignment horizontal="center"/>
      <protection locked="0"/>
    </xf>
    <xf numFmtId="9" fontId="0" fillId="0" borderId="0" xfId="1" applyNumberFormat="1" applyFont="1" applyFill="1" applyBorder="1" applyProtection="1"/>
    <xf numFmtId="0" fontId="0" fillId="0" borderId="0" xfId="0" applyNumberFormat="1" applyFont="1" applyFill="1" applyBorder="1" applyProtection="1"/>
    <xf numFmtId="0" fontId="0" fillId="0" borderId="0" xfId="0" applyNumberFormat="1" applyFont="1" applyFill="1" applyProtection="1"/>
    <xf numFmtId="0" fontId="7" fillId="0" borderId="0" xfId="0" applyFont="1" applyFill="1" applyBorder="1" applyAlignment="1">
      <alignment horizontal="left" indent="2"/>
    </xf>
    <xf numFmtId="0" fontId="0" fillId="0" borderId="0" xfId="0" applyFont="1" applyFill="1" applyBorder="1" applyAlignment="1" applyProtection="1">
      <alignment horizontal="center"/>
    </xf>
    <xf numFmtId="164" fontId="1" fillId="0" borderId="0" xfId="2" applyNumberFormat="1" applyFont="1" applyFill="1" applyBorder="1" applyAlignment="1" applyProtection="1">
      <alignment horizontal="right"/>
    </xf>
    <xf numFmtId="0" fontId="1" fillId="0" borderId="0" xfId="0" applyFont="1" applyFill="1" applyBorder="1" applyAlignment="1" applyProtection="1">
      <alignment horizontal="center" wrapText="1"/>
    </xf>
    <xf numFmtId="164" fontId="0" fillId="0" borderId="0" xfId="2" applyNumberFormat="1" applyFont="1" applyFill="1" applyBorder="1" applyAlignment="1" applyProtection="1">
      <alignment horizontal="right"/>
    </xf>
    <xf numFmtId="164" fontId="0" fillId="0" borderId="0" xfId="2" applyNumberFormat="1" applyFont="1" applyFill="1" applyBorder="1" applyAlignment="1" applyProtection="1">
      <alignment vertical="center"/>
    </xf>
    <xf numFmtId="0" fontId="0" fillId="0" borderId="0" xfId="0" applyFont="1" applyFill="1" applyBorder="1" applyAlignment="1" applyProtection="1">
      <alignment vertical="center" wrapText="1"/>
    </xf>
    <xf numFmtId="0" fontId="0" fillId="0" borderId="16" xfId="0" applyFont="1" applyFill="1" applyBorder="1" applyAlignment="1" applyProtection="1">
      <alignment horizontal="left" vertical="center" wrapText="1" indent="1"/>
      <protection locked="0"/>
    </xf>
    <xf numFmtId="0" fontId="4" fillId="0" borderId="13" xfId="0" applyFont="1" applyFill="1" applyBorder="1" applyAlignment="1" applyProtection="1">
      <alignment horizontal="left" vertical="center" wrapText="1" indent="1"/>
      <protection locked="0"/>
    </xf>
    <xf numFmtId="0" fontId="4" fillId="0" borderId="15" xfId="0" applyFont="1" applyFill="1" applyBorder="1" applyAlignment="1" applyProtection="1">
      <alignment horizontal="left" vertical="center" wrapText="1" indent="1"/>
      <protection locked="0"/>
    </xf>
    <xf numFmtId="3" fontId="0" fillId="0" borderId="1" xfId="2" applyNumberFormat="1" applyFont="1" applyFill="1" applyBorder="1" applyAlignment="1" applyProtection="1">
      <alignment horizontal="center"/>
      <protection locked="0"/>
    </xf>
    <xf numFmtId="3" fontId="4" fillId="0" borderId="1" xfId="0" applyNumberFormat="1" applyFont="1" applyFill="1" applyBorder="1" applyAlignment="1" applyProtection="1">
      <alignment horizontal="center"/>
      <protection locked="0"/>
    </xf>
    <xf numFmtId="3" fontId="0" fillId="2" borderId="1" xfId="2" applyNumberFormat="1" applyFont="1" applyFill="1" applyBorder="1" applyAlignment="1" applyProtection="1">
      <alignment horizontal="center"/>
    </xf>
    <xf numFmtId="3" fontId="0" fillId="0" borderId="1" xfId="0" applyNumberFormat="1" applyFont="1" applyFill="1" applyBorder="1" applyAlignment="1" applyProtection="1">
      <alignment horizontal="center"/>
      <protection locked="0"/>
    </xf>
    <xf numFmtId="9" fontId="1" fillId="0" borderId="0" xfId="1" applyNumberFormat="1" applyFont="1" applyFill="1" applyBorder="1"/>
    <xf numFmtId="0" fontId="4" fillId="0" borderId="14" xfId="0" applyFont="1" applyFill="1" applyBorder="1" applyAlignment="1" applyProtection="1">
      <alignment horizontal="left" indent="1"/>
    </xf>
    <xf numFmtId="0" fontId="4" fillId="0" borderId="1" xfId="0" applyFont="1" applyFill="1" applyBorder="1" applyAlignment="1" applyProtection="1">
      <alignment horizontal="left" wrapText="1" indent="1"/>
      <protection locked="0"/>
    </xf>
    <xf numFmtId="0" fontId="4" fillId="0" borderId="1" xfId="0" applyFont="1" applyFill="1" applyBorder="1" applyAlignment="1" applyProtection="1">
      <alignment horizontal="left" vertical="top" wrapText="1" indent="1"/>
    </xf>
    <xf numFmtId="0" fontId="5" fillId="0" borderId="1" xfId="0" applyFont="1" applyFill="1" applyBorder="1" applyAlignment="1" applyProtection="1">
      <alignment horizontal="left" wrapText="1" indent="1"/>
      <protection locked="0"/>
    </xf>
    <xf numFmtId="0" fontId="4" fillId="0" borderId="1" xfId="0" applyFont="1" applyFill="1" applyBorder="1" applyAlignment="1" applyProtection="1">
      <alignment horizontal="left" indent="1"/>
      <protection locked="0"/>
    </xf>
    <xf numFmtId="0" fontId="4" fillId="0" borderId="1" xfId="0" applyFont="1" applyFill="1" applyBorder="1" applyAlignment="1">
      <alignment horizontal="left" wrapText="1" indent="1"/>
    </xf>
    <xf numFmtId="0" fontId="5" fillId="0" borderId="0" xfId="0" applyFont="1" applyFill="1" applyBorder="1" applyAlignment="1" applyProtection="1">
      <alignment horizontal="left"/>
      <protection locked="0"/>
    </xf>
    <xf numFmtId="0" fontId="13" fillId="0" borderId="0" xfId="0" applyFont="1" applyFill="1" applyBorder="1" applyAlignment="1" applyProtection="1">
      <alignment wrapText="1"/>
    </xf>
    <xf numFmtId="0" fontId="13" fillId="0" borderId="0" xfId="0" applyFont="1" applyFill="1" applyAlignment="1" applyProtection="1">
      <alignment wrapText="1"/>
    </xf>
    <xf numFmtId="3" fontId="1" fillId="0" borderId="8" xfId="2" applyNumberFormat="1" applyFont="1" applyFill="1" applyBorder="1" applyAlignment="1" applyProtection="1">
      <alignment horizontal="center"/>
    </xf>
    <xf numFmtId="0" fontId="0" fillId="0" borderId="0" xfId="0" applyFont="1" applyFill="1" applyBorder="1" applyAlignment="1" applyProtection="1">
      <alignment vertical="center"/>
    </xf>
    <xf numFmtId="0" fontId="1" fillId="0" borderId="0" xfId="0" applyFont="1" applyFill="1" applyBorder="1" applyAlignment="1" applyProtection="1">
      <alignment horizontal="center"/>
    </xf>
    <xf numFmtId="0" fontId="1" fillId="0" borderId="0" xfId="0" applyFont="1" applyFill="1" applyBorder="1" applyAlignment="1" applyProtection="1">
      <alignment horizontal="left" indent="1"/>
      <protection locked="0"/>
    </xf>
    <xf numFmtId="3" fontId="0" fillId="0" borderId="0" xfId="2" applyNumberFormat="1" applyFont="1" applyFill="1" applyBorder="1" applyAlignment="1" applyProtection="1">
      <alignment horizontal="center"/>
      <protection locked="0"/>
    </xf>
    <xf numFmtId="3" fontId="0" fillId="0" borderId="0" xfId="0" applyNumberFormat="1" applyFont="1" applyFill="1" applyBorder="1" applyAlignment="1" applyProtection="1">
      <alignment horizontal="center"/>
      <protection locked="0"/>
    </xf>
    <xf numFmtId="0" fontId="0" fillId="0" borderId="0" xfId="0" applyFont="1" applyFill="1" applyBorder="1" applyAlignment="1" applyProtection="1">
      <alignment horizontal="left" vertical="top" wrapText="1"/>
    </xf>
    <xf numFmtId="0" fontId="0" fillId="0" borderId="0" xfId="0" applyFont="1" applyFill="1" applyBorder="1" applyProtection="1">
      <protection locked="0"/>
    </xf>
    <xf numFmtId="10" fontId="0" fillId="0" borderId="0" xfId="0" applyNumberFormat="1" applyFont="1" applyFill="1" applyBorder="1" applyAlignment="1" applyProtection="1">
      <alignment vertical="center"/>
    </xf>
    <xf numFmtId="0" fontId="6" fillId="0" borderId="0" xfId="0" applyFont="1" applyFill="1" applyBorder="1" applyProtection="1">
      <protection locked="0"/>
    </xf>
    <xf numFmtId="3" fontId="0" fillId="0" borderId="0" xfId="2" applyNumberFormat="1" applyFont="1" applyFill="1" applyBorder="1" applyAlignment="1" applyProtection="1">
      <alignment horizontal="center"/>
    </xf>
    <xf numFmtId="10" fontId="0" fillId="0" borderId="0" xfId="2" applyNumberFormat="1" applyFont="1" applyFill="1" applyBorder="1" applyAlignment="1" applyProtection="1">
      <alignment horizontal="center"/>
    </xf>
    <xf numFmtId="10" fontId="0" fillId="0" borderId="0" xfId="1" applyNumberFormat="1" applyFont="1" applyFill="1" applyBorder="1" applyAlignment="1" applyProtection="1">
      <alignment horizontal="center"/>
    </xf>
    <xf numFmtId="0" fontId="1" fillId="0" borderId="7" xfId="0" applyFont="1" applyFill="1" applyBorder="1" applyAlignment="1" applyProtection="1">
      <alignment horizontal="right" indent="1"/>
      <protection locked="0"/>
    </xf>
    <xf numFmtId="3" fontId="1" fillId="0" borderId="8" xfId="0" applyNumberFormat="1" applyFont="1" applyFill="1" applyBorder="1" applyAlignment="1" applyProtection="1">
      <alignment horizontal="center"/>
    </xf>
    <xf numFmtId="10" fontId="1" fillId="0" borderId="8" xfId="2" applyNumberFormat="1" applyFont="1" applyFill="1" applyBorder="1" applyAlignment="1" applyProtection="1">
      <alignment horizontal="center"/>
    </xf>
    <xf numFmtId="10" fontId="1" fillId="0" borderId="9" xfId="1" applyNumberFormat="1" applyFont="1" applyFill="1" applyBorder="1" applyAlignment="1" applyProtection="1">
      <alignment horizontal="center"/>
    </xf>
    <xf numFmtId="0" fontId="15" fillId="0" borderId="0" xfId="0" applyFont="1" applyAlignment="1">
      <alignment horizontal="right" indent="1"/>
    </xf>
    <xf numFmtId="0" fontId="15" fillId="0" borderId="0" xfId="0" applyFont="1" applyAlignment="1">
      <alignment horizontal="center"/>
    </xf>
    <xf numFmtId="9" fontId="15" fillId="0" borderId="0" xfId="0" applyNumberFormat="1" applyFont="1" applyAlignment="1">
      <alignment horizontal="center"/>
    </xf>
    <xf numFmtId="164" fontId="16" fillId="0" borderId="0" xfId="2" applyNumberFormat="1" applyFont="1" applyFill="1" applyBorder="1" applyProtection="1"/>
    <xf numFmtId="0" fontId="17" fillId="0" borderId="0" xfId="0" applyFont="1" applyAlignment="1">
      <alignment horizontal="right" indent="1"/>
    </xf>
    <xf numFmtId="0" fontId="17" fillId="0" borderId="0" xfId="0" applyFont="1" applyAlignment="1">
      <alignment horizontal="center"/>
    </xf>
    <xf numFmtId="9" fontId="17" fillId="0" borderId="0" xfId="0" applyNumberFormat="1" applyFont="1" applyAlignment="1">
      <alignment horizontal="center"/>
    </xf>
    <xf numFmtId="0" fontId="16" fillId="0" borderId="0" xfId="0" applyFont="1" applyFill="1" applyBorder="1" applyProtection="1"/>
    <xf numFmtId="9" fontId="16" fillId="0" borderId="0" xfId="1" applyNumberFormat="1" applyFont="1" applyFill="1" applyBorder="1" applyProtection="1"/>
    <xf numFmtId="164" fontId="16" fillId="0" borderId="0" xfId="2" applyNumberFormat="1" applyFont="1" applyFill="1" applyProtection="1"/>
    <xf numFmtId="9" fontId="16" fillId="0" borderId="0" xfId="0" applyNumberFormat="1" applyFont="1" applyFill="1" applyBorder="1" applyProtection="1"/>
    <xf numFmtId="9" fontId="6" fillId="0" borderId="0" xfId="1" applyNumberFormat="1" applyFont="1" applyFill="1" applyBorder="1" applyAlignment="1" applyProtection="1">
      <alignment horizontal="left" indent="1"/>
    </xf>
    <xf numFmtId="9" fontId="18" fillId="0" borderId="0" xfId="1" applyNumberFormat="1" applyFont="1" applyFill="1" applyBorder="1" applyAlignment="1" applyProtection="1">
      <alignment horizontal="left" indent="1"/>
    </xf>
    <xf numFmtId="0" fontId="18" fillId="0" borderId="0" xfId="0" applyFont="1" applyFill="1" applyBorder="1" applyAlignment="1" applyProtection="1">
      <alignment horizontal="left" indent="1"/>
    </xf>
    <xf numFmtId="0" fontId="10" fillId="0" borderId="0" xfId="0" applyFont="1" applyAlignment="1">
      <alignment wrapText="1"/>
    </xf>
    <xf numFmtId="0" fontId="19" fillId="0" borderId="0" xfId="0" applyFont="1"/>
    <xf numFmtId="0" fontId="1" fillId="0" borderId="0" xfId="0" applyFont="1"/>
    <xf numFmtId="0" fontId="0" fillId="0" borderId="0" xfId="0" applyAlignment="1">
      <alignment horizontal="left" indent="3"/>
    </xf>
    <xf numFmtId="0" fontId="8" fillId="0" borderId="0" xfId="0" applyFont="1" applyAlignment="1">
      <alignment horizontal="left" indent="3"/>
    </xf>
    <xf numFmtId="0" fontId="7" fillId="0" borderId="0" xfId="0" applyFont="1" applyFill="1" applyBorder="1" applyAlignment="1" applyProtection="1">
      <alignment horizontal="left" indent="2"/>
      <protection locked="0"/>
    </xf>
    <xf numFmtId="0" fontId="0" fillId="0" borderId="3" xfId="0" applyFont="1" applyFill="1" applyBorder="1" applyAlignment="1" applyProtection="1">
      <alignment horizontal="left" vertical="top" wrapText="1" indent="1"/>
      <protection locked="0"/>
    </xf>
    <xf numFmtId="0" fontId="0" fillId="0" borderId="3" xfId="0" applyFont="1" applyFill="1" applyBorder="1" applyAlignment="1" applyProtection="1">
      <alignment wrapText="1"/>
      <protection locked="0"/>
    </xf>
    <xf numFmtId="0" fontId="4" fillId="0" borderId="3" xfId="0" applyFont="1" applyFill="1" applyBorder="1" applyAlignment="1" applyProtection="1">
      <alignment wrapText="1"/>
      <protection locked="0"/>
    </xf>
    <xf numFmtId="0" fontId="0" fillId="0" borderId="3" xfId="0" applyFont="1" applyFill="1" applyBorder="1" applyAlignment="1" applyProtection="1">
      <alignment horizontal="left" wrapText="1"/>
      <protection locked="0"/>
    </xf>
    <xf numFmtId="0" fontId="8" fillId="0" borderId="3" xfId="0" applyFont="1" applyFill="1" applyBorder="1" applyAlignment="1" applyProtection="1">
      <alignment wrapText="1"/>
      <protection locked="0"/>
    </xf>
    <xf numFmtId="0" fontId="0" fillId="0" borderId="3" xfId="0" applyFont="1" applyFill="1" applyBorder="1" applyAlignment="1" applyProtection="1">
      <alignment horizontal="left" wrapText="1" indent="1"/>
      <protection locked="0"/>
    </xf>
    <xf numFmtId="0" fontId="1" fillId="0" borderId="3" xfId="0" applyFont="1" applyFill="1" applyBorder="1" applyAlignment="1" applyProtection="1">
      <alignment wrapText="1"/>
      <protection locked="0"/>
    </xf>
    <xf numFmtId="0" fontId="4" fillId="0" borderId="0" xfId="0" applyFont="1" applyFill="1" applyBorder="1" applyAlignment="1" applyProtection="1">
      <alignment horizontal="center"/>
      <protection locked="0"/>
    </xf>
    <xf numFmtId="0" fontId="4" fillId="0" borderId="0" xfId="0" applyFont="1" applyFill="1" applyBorder="1" applyAlignment="1" applyProtection="1">
      <alignment horizontal="left" indent="1"/>
      <protection locked="0"/>
    </xf>
    <xf numFmtId="0" fontId="6" fillId="0" borderId="10" xfId="0" applyNumberFormat="1" applyFont="1" applyFill="1" applyBorder="1" applyAlignment="1" applyProtection="1">
      <alignment horizontal="right" indent="1"/>
    </xf>
    <xf numFmtId="0" fontId="4" fillId="0" borderId="0" xfId="0" applyFont="1" applyFill="1" applyBorder="1" applyAlignment="1" applyProtection="1">
      <alignment horizontal="left" indent="1"/>
    </xf>
    <xf numFmtId="0" fontId="4" fillId="0" borderId="0" xfId="0" applyFont="1" applyFill="1" applyBorder="1" applyAlignment="1" applyProtection="1">
      <alignment horizontal="right" indent="1"/>
    </xf>
    <xf numFmtId="164" fontId="7" fillId="0" borderId="0" xfId="2" applyNumberFormat="1" applyFont="1" applyFill="1" applyBorder="1" applyAlignment="1" applyProtection="1">
      <alignment horizontal="right"/>
    </xf>
    <xf numFmtId="3" fontId="4" fillId="2" borderId="4" xfId="2" applyNumberFormat="1" applyFont="1" applyFill="1" applyBorder="1" applyAlignment="1" applyProtection="1">
      <alignment horizontal="right" indent="3"/>
    </xf>
    <xf numFmtId="3" fontId="4" fillId="2" borderId="6" xfId="2" applyNumberFormat="1" applyFont="1" applyFill="1" applyBorder="1" applyAlignment="1" applyProtection="1">
      <alignment horizontal="right" indent="3"/>
    </xf>
    <xf numFmtId="3" fontId="4" fillId="0" borderId="14" xfId="0" applyNumberFormat="1" applyFont="1" applyFill="1" applyBorder="1" applyAlignment="1" applyProtection="1">
      <alignment horizontal="right" indent="3"/>
      <protection locked="0"/>
    </xf>
    <xf numFmtId="3" fontId="4" fillId="2" borderId="1" xfId="2" applyNumberFormat="1" applyFont="1" applyFill="1" applyBorder="1" applyAlignment="1" applyProtection="1">
      <alignment horizontal="right" indent="3"/>
    </xf>
    <xf numFmtId="3" fontId="4" fillId="2" borderId="1" xfId="0" applyNumberFormat="1" applyFont="1" applyFill="1" applyBorder="1" applyAlignment="1" applyProtection="1">
      <alignment horizontal="right" indent="3"/>
    </xf>
    <xf numFmtId="166" fontId="4" fillId="2" borderId="17" xfId="1" applyNumberFormat="1" applyFont="1" applyFill="1" applyBorder="1" applyAlignment="1" applyProtection="1">
      <alignment horizontal="right" indent="3"/>
    </xf>
    <xf numFmtId="3" fontId="4" fillId="0" borderId="2" xfId="1" applyNumberFormat="1" applyFont="1" applyFill="1" applyBorder="1" applyAlignment="1" applyProtection="1">
      <alignment horizontal="right" indent="3"/>
      <protection locked="0"/>
    </xf>
    <xf numFmtId="3" fontId="4" fillId="0" borderId="1" xfId="1" applyNumberFormat="1" applyFont="1" applyFill="1" applyBorder="1" applyAlignment="1" applyProtection="1">
      <alignment horizontal="right" indent="3"/>
      <protection locked="0"/>
    </xf>
    <xf numFmtId="9" fontId="4" fillId="2" borderId="3" xfId="1" applyNumberFormat="1" applyFont="1" applyFill="1" applyBorder="1" applyAlignment="1" applyProtection="1">
      <alignment horizontal="right" indent="3"/>
    </xf>
    <xf numFmtId="3" fontId="4" fillId="2" borderId="4" xfId="0" applyNumberFormat="1" applyFont="1" applyFill="1" applyBorder="1" applyAlignment="1" applyProtection="1">
      <alignment horizontal="right" indent="3"/>
    </xf>
    <xf numFmtId="3" fontId="4" fillId="0" borderId="1" xfId="0" applyNumberFormat="1" applyFont="1" applyFill="1" applyBorder="1" applyAlignment="1" applyProtection="1">
      <alignment horizontal="right" indent="3"/>
      <protection locked="0"/>
    </xf>
    <xf numFmtId="9" fontId="4" fillId="2" borderId="3" xfId="1" applyFont="1" applyFill="1" applyBorder="1" applyAlignment="1" applyProtection="1">
      <alignment horizontal="right" indent="3"/>
    </xf>
    <xf numFmtId="9" fontId="4" fillId="2" borderId="5" xfId="1" applyFont="1" applyFill="1" applyBorder="1" applyAlignment="1" applyProtection="1">
      <alignment horizontal="right" indent="3"/>
    </xf>
    <xf numFmtId="3" fontId="4" fillId="2" borderId="1" xfId="1" applyNumberFormat="1" applyFont="1" applyFill="1" applyBorder="1" applyAlignment="1" applyProtection="1">
      <alignment horizontal="right" indent="3"/>
    </xf>
    <xf numFmtId="3" fontId="4" fillId="2" borderId="4" xfId="1" applyNumberFormat="1" applyFont="1" applyFill="1" applyBorder="1" applyAlignment="1" applyProtection="1">
      <alignment horizontal="right" indent="3"/>
    </xf>
    <xf numFmtId="3" fontId="4" fillId="0" borderId="2" xfId="0" applyNumberFormat="1" applyFont="1" applyFill="1" applyBorder="1" applyAlignment="1" applyProtection="1">
      <alignment horizontal="right" indent="3"/>
      <protection locked="0"/>
    </xf>
    <xf numFmtId="3" fontId="6" fillId="0" borderId="7" xfId="0" applyNumberFormat="1" applyFont="1" applyFill="1" applyBorder="1" applyAlignment="1" applyProtection="1">
      <alignment horizontal="right" indent="3"/>
    </xf>
    <xf numFmtId="10" fontId="6" fillId="0" borderId="8" xfId="1" applyNumberFormat="1" applyFont="1" applyFill="1" applyBorder="1" applyAlignment="1" applyProtection="1">
      <alignment horizontal="right" indent="3"/>
    </xf>
    <xf numFmtId="3" fontId="6" fillId="0" borderId="8" xfId="0" applyNumberFormat="1" applyFont="1" applyFill="1" applyBorder="1" applyAlignment="1" applyProtection="1">
      <alignment horizontal="right" indent="3"/>
    </xf>
    <xf numFmtId="166" fontId="6" fillId="0" borderId="11" xfId="1" applyNumberFormat="1" applyFont="1" applyFill="1" applyBorder="1" applyAlignment="1" applyProtection="1">
      <alignment horizontal="right" indent="3"/>
    </xf>
    <xf numFmtId="9" fontId="6" fillId="0" borderId="8" xfId="1" applyNumberFormat="1" applyFont="1" applyFill="1" applyBorder="1" applyAlignment="1" applyProtection="1">
      <alignment horizontal="right" indent="3"/>
    </xf>
    <xf numFmtId="9" fontId="9" fillId="0" borderId="9" xfId="1" applyNumberFormat="1" applyFont="1" applyFill="1" applyBorder="1" applyAlignment="1" applyProtection="1">
      <alignment horizontal="right" indent="3"/>
    </xf>
    <xf numFmtId="9" fontId="6" fillId="0" borderId="11" xfId="1" applyFont="1" applyFill="1" applyBorder="1" applyAlignment="1" applyProtection="1">
      <alignment horizontal="right" indent="3"/>
    </xf>
    <xf numFmtId="9" fontId="6" fillId="0" borderId="12" xfId="1" applyNumberFormat="1" applyFont="1" applyFill="1" applyBorder="1" applyAlignment="1" applyProtection="1">
      <alignment horizontal="right" indent="3"/>
    </xf>
    <xf numFmtId="9" fontId="6" fillId="0" borderId="9" xfId="1" applyFont="1" applyFill="1" applyBorder="1" applyAlignment="1" applyProtection="1">
      <alignment horizontal="right" indent="3"/>
    </xf>
    <xf numFmtId="9" fontId="6" fillId="0" borderId="8" xfId="1" applyFont="1" applyFill="1" applyBorder="1" applyAlignment="1" applyProtection="1">
      <alignment horizontal="right" indent="3"/>
    </xf>
    <xf numFmtId="9" fontId="6" fillId="0" borderId="9" xfId="1" applyNumberFormat="1" applyFont="1" applyFill="1" applyBorder="1" applyAlignment="1" applyProtection="1">
      <alignment horizontal="right" indent="3"/>
    </xf>
    <xf numFmtId="164" fontId="18" fillId="0" borderId="41" xfId="2" applyNumberFormat="1" applyFont="1" applyFill="1" applyBorder="1" applyProtection="1"/>
    <xf numFmtId="0" fontId="1" fillId="4" borderId="42" xfId="0" applyFont="1" applyFill="1" applyBorder="1" applyProtection="1"/>
    <xf numFmtId="0" fontId="0" fillId="0" borderId="43" xfId="0" applyFont="1" applyFill="1" applyBorder="1" applyProtection="1"/>
    <xf numFmtId="0" fontId="6" fillId="0" borderId="0" xfId="0" applyFont="1" applyFill="1" applyBorder="1" applyAlignment="1" applyProtection="1">
      <alignment horizontal="center"/>
    </xf>
    <xf numFmtId="164" fontId="0" fillId="0" borderId="44" xfId="2" applyNumberFormat="1" applyFont="1" applyFill="1" applyBorder="1" applyProtection="1"/>
    <xf numFmtId="37" fontId="0" fillId="0" borderId="0" xfId="2" applyNumberFormat="1" applyFont="1" applyFill="1" applyBorder="1" applyAlignment="1" applyProtection="1">
      <alignment horizontal="left" indent="1"/>
    </xf>
    <xf numFmtId="0" fontId="0" fillId="0" borderId="45" xfId="0" applyFont="1" applyFill="1" applyBorder="1" applyProtection="1"/>
    <xf numFmtId="0" fontId="0" fillId="0" borderId="0" xfId="0" applyFill="1" applyBorder="1" applyAlignment="1" applyProtection="1">
      <alignment horizontal="center"/>
    </xf>
    <xf numFmtId="9" fontId="0" fillId="0" borderId="0" xfId="1" applyFont="1" applyFill="1" applyBorder="1" applyAlignment="1" applyProtection="1">
      <alignment horizontal="center"/>
    </xf>
    <xf numFmtId="9" fontId="0" fillId="0" borderId="44" xfId="1" applyNumberFormat="1" applyFont="1" applyFill="1" applyBorder="1" applyProtection="1"/>
    <xf numFmtId="9" fontId="0" fillId="0" borderId="0" xfId="1" applyNumberFormat="1" applyFont="1" applyFill="1" applyBorder="1" applyAlignment="1" applyProtection="1">
      <alignment horizontal="center"/>
    </xf>
    <xf numFmtId="0" fontId="0" fillId="0" borderId="0" xfId="0" applyFill="1" applyBorder="1" applyProtection="1"/>
    <xf numFmtId="9" fontId="4" fillId="0" borderId="0" xfId="1" applyNumberFormat="1" applyFont="1" applyFill="1" applyBorder="1" applyAlignment="1" applyProtection="1">
      <alignment horizontal="center"/>
    </xf>
    <xf numFmtId="0" fontId="4" fillId="0" borderId="45" xfId="0" applyFont="1" applyFill="1" applyBorder="1" applyAlignment="1" applyProtection="1">
      <alignment horizontal="center"/>
    </xf>
    <xf numFmtId="0" fontId="0" fillId="0" borderId="0" xfId="0" applyNumberFormat="1" applyFill="1" applyBorder="1" applyProtection="1"/>
    <xf numFmtId="0" fontId="0" fillId="0" borderId="45" xfId="0" applyFill="1" applyBorder="1" applyProtection="1"/>
    <xf numFmtId="37" fontId="0" fillId="0" borderId="0" xfId="2" applyNumberFormat="1" applyFont="1" applyFill="1" applyBorder="1" applyAlignment="1" applyProtection="1">
      <alignment horizontal="center"/>
    </xf>
    <xf numFmtId="9" fontId="0" fillId="0" borderId="0" xfId="0" applyNumberFormat="1" applyFill="1" applyBorder="1" applyAlignment="1" applyProtection="1">
      <alignment horizontal="center"/>
    </xf>
    <xf numFmtId="164" fontId="0" fillId="0" borderId="42" xfId="2" applyNumberFormat="1" applyFont="1" applyFill="1" applyBorder="1" applyProtection="1"/>
    <xf numFmtId="0" fontId="0" fillId="0" borderId="42" xfId="0" applyFill="1" applyBorder="1" applyProtection="1"/>
    <xf numFmtId="0" fontId="0" fillId="0" borderId="42" xfId="0" applyFill="1" applyBorder="1" applyAlignment="1" applyProtection="1">
      <alignment horizontal="center"/>
    </xf>
    <xf numFmtId="10" fontId="16" fillId="0" borderId="0" xfId="2" applyNumberFormat="1" applyFont="1" applyFill="1" applyBorder="1" applyAlignment="1" applyProtection="1">
      <alignment horizontal="center"/>
    </xf>
    <xf numFmtId="3" fontId="4" fillId="0" borderId="0" xfId="2" applyNumberFormat="1" applyFont="1" applyFill="1" applyBorder="1" applyAlignment="1" applyProtection="1">
      <alignment horizontal="right" indent="3"/>
    </xf>
    <xf numFmtId="3" fontId="4" fillId="0" borderId="0" xfId="0" applyNumberFormat="1" applyFont="1" applyFill="1" applyBorder="1" applyAlignment="1" applyProtection="1">
      <alignment horizontal="right" indent="3"/>
      <protection locked="0"/>
    </xf>
    <xf numFmtId="10" fontId="4" fillId="0" borderId="0" xfId="1" applyNumberFormat="1" applyFont="1" applyFill="1" applyBorder="1" applyAlignment="1" applyProtection="1">
      <alignment horizontal="right" indent="3"/>
    </xf>
    <xf numFmtId="3" fontId="4" fillId="0" borderId="0" xfId="0" applyNumberFormat="1" applyFont="1" applyFill="1" applyBorder="1" applyAlignment="1" applyProtection="1">
      <alignment horizontal="right" indent="3"/>
    </xf>
    <xf numFmtId="166" fontId="4" fillId="0" borderId="0" xfId="1" applyNumberFormat="1" applyFont="1" applyFill="1" applyBorder="1" applyAlignment="1" applyProtection="1">
      <alignment horizontal="right" indent="3"/>
    </xf>
    <xf numFmtId="9" fontId="4" fillId="0" borderId="0" xfId="1" applyNumberFormat="1" applyFont="1" applyFill="1" applyBorder="1" applyAlignment="1" applyProtection="1">
      <alignment horizontal="right" indent="3"/>
    </xf>
    <xf numFmtId="9" fontId="4" fillId="0" borderId="0" xfId="1" applyFont="1" applyFill="1" applyBorder="1" applyAlignment="1" applyProtection="1">
      <alignment horizontal="right" indent="3"/>
    </xf>
    <xf numFmtId="3" fontId="8" fillId="0" borderId="0" xfId="0" applyNumberFormat="1" applyFont="1" applyFill="1" applyBorder="1" applyAlignment="1" applyProtection="1">
      <alignment horizontal="right" indent="3"/>
    </xf>
    <xf numFmtId="9" fontId="8" fillId="0" borderId="0" xfId="1" applyFont="1" applyFill="1" applyBorder="1" applyAlignment="1" applyProtection="1">
      <alignment horizontal="right" indent="3"/>
    </xf>
    <xf numFmtId="3" fontId="4" fillId="0" borderId="0" xfId="1" applyNumberFormat="1" applyFont="1" applyFill="1" applyBorder="1" applyAlignment="1" applyProtection="1">
      <alignment horizontal="right" indent="3"/>
    </xf>
    <xf numFmtId="164" fontId="13" fillId="0" borderId="49" xfId="2" applyNumberFormat="1" applyFont="1" applyFill="1" applyBorder="1" applyAlignment="1" applyProtection="1">
      <alignment horizontal="center" vertical="center" wrapText="1"/>
    </xf>
    <xf numFmtId="164" fontId="13" fillId="0" borderId="50" xfId="2" applyNumberFormat="1"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164" fontId="13" fillId="0" borderId="52" xfId="2" applyNumberFormat="1" applyFont="1" applyFill="1" applyBorder="1" applyAlignment="1" applyProtection="1">
      <alignment horizontal="center" vertical="center" wrapText="1"/>
    </xf>
    <xf numFmtId="0" fontId="13" fillId="0" borderId="49" xfId="0" applyNumberFormat="1" applyFont="1" applyFill="1" applyBorder="1" applyAlignment="1" applyProtection="1">
      <alignment horizontal="center" vertical="center" wrapText="1"/>
    </xf>
    <xf numFmtId="165" fontId="13" fillId="0" borderId="52" xfId="0" applyNumberFormat="1" applyFont="1" applyFill="1" applyBorder="1" applyAlignment="1" applyProtection="1">
      <alignment horizontal="center" vertical="center" wrapText="1"/>
    </xf>
    <xf numFmtId="0" fontId="13" fillId="0" borderId="50" xfId="0" applyFont="1" applyFill="1" applyBorder="1" applyAlignment="1" applyProtection="1">
      <alignment horizontal="center" vertical="center" wrapText="1"/>
    </xf>
    <xf numFmtId="0" fontId="13" fillId="0" borderId="49"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3" fillId="0" borderId="38" xfId="0" applyFont="1" applyFill="1" applyBorder="1" applyAlignment="1" applyProtection="1">
      <alignment horizontal="left" vertical="top" wrapText="1" indent="1"/>
      <protection locked="0"/>
    </xf>
    <xf numFmtId="0" fontId="13" fillId="0" borderId="49" xfId="0" applyFont="1" applyFill="1" applyBorder="1" applyAlignment="1" applyProtection="1">
      <alignment horizontal="left" vertical="top" wrapText="1" indent="1"/>
      <protection locked="0"/>
    </xf>
    <xf numFmtId="0" fontId="5" fillId="0" borderId="19" xfId="0" applyFont="1" applyFill="1" applyBorder="1" applyAlignment="1" applyProtection="1">
      <alignment horizontal="left"/>
      <protection locked="0"/>
    </xf>
    <xf numFmtId="0" fontId="4" fillId="0" borderId="3" xfId="0" applyFont="1" applyFill="1" applyBorder="1" applyAlignment="1" applyProtection="1">
      <alignment horizontal="left" indent="1"/>
    </xf>
    <xf numFmtId="0" fontId="5" fillId="0" borderId="19" xfId="0" applyFont="1" applyFill="1" applyBorder="1" applyProtection="1">
      <protection locked="0"/>
    </xf>
    <xf numFmtId="0" fontId="5" fillId="0" borderId="39" xfId="0" applyFont="1" applyFill="1" applyBorder="1" applyAlignment="1" applyProtection="1">
      <alignment horizontal="left"/>
      <protection locked="0"/>
    </xf>
    <xf numFmtId="166" fontId="6" fillId="0" borderId="8" xfId="1" applyNumberFormat="1" applyFont="1" applyFill="1" applyBorder="1" applyAlignment="1" applyProtection="1">
      <alignment horizontal="right" indent="3"/>
    </xf>
    <xf numFmtId="166" fontId="4" fillId="2" borderId="1" xfId="1" applyNumberFormat="1" applyFont="1" applyFill="1" applyBorder="1" applyAlignment="1" applyProtection="1">
      <alignment horizontal="right" indent="3"/>
    </xf>
    <xf numFmtId="0" fontId="6" fillId="0" borderId="0" xfId="0" applyNumberFormat="1" applyFont="1" applyFill="1" applyBorder="1" applyAlignment="1" applyProtection="1">
      <alignment horizontal="center"/>
      <protection locked="0"/>
    </xf>
    <xf numFmtId="0" fontId="6" fillId="0" borderId="0" xfId="0" applyNumberFormat="1" applyFont="1" applyFill="1" applyBorder="1" applyProtection="1">
      <protection locked="0"/>
    </xf>
    <xf numFmtId="37" fontId="10" fillId="0" borderId="42" xfId="2" applyNumberFormat="1" applyFont="1" applyFill="1" applyBorder="1" applyAlignment="1" applyProtection="1">
      <alignment horizontal="left" indent="1"/>
    </xf>
    <xf numFmtId="10" fontId="4" fillId="0" borderId="0" xfId="1" applyNumberFormat="1" applyFont="1" applyFill="1" applyBorder="1" applyAlignment="1" applyProtection="1">
      <alignment horizontal="center"/>
    </xf>
    <xf numFmtId="166" fontId="0" fillId="0" borderId="0" xfId="1" applyNumberFormat="1" applyFont="1" applyFill="1" applyBorder="1" applyProtection="1"/>
    <xf numFmtId="9" fontId="21" fillId="0" borderId="0" xfId="1" applyFont="1" applyFill="1" applyBorder="1" applyAlignment="1" applyProtection="1">
      <alignment horizontal="center"/>
    </xf>
    <xf numFmtId="9" fontId="21" fillId="0" borderId="0" xfId="1" applyFont="1" applyFill="1" applyBorder="1" applyProtection="1"/>
    <xf numFmtId="9" fontId="21" fillId="0" borderId="0" xfId="1" applyFont="1" applyFill="1" applyBorder="1" applyAlignment="1" applyProtection="1">
      <alignment horizontal="right"/>
    </xf>
    <xf numFmtId="0" fontId="6" fillId="4" borderId="31" xfId="0" applyFont="1" applyFill="1" applyBorder="1" applyAlignment="1" applyProtection="1">
      <alignment horizontal="center"/>
    </xf>
    <xf numFmtId="0" fontId="6" fillId="4" borderId="32" xfId="0" applyFont="1" applyFill="1" applyBorder="1" applyAlignment="1" applyProtection="1">
      <alignment horizontal="center"/>
    </xf>
    <xf numFmtId="0" fontId="1" fillId="4" borderId="32" xfId="0" applyFont="1" applyFill="1" applyBorder="1" applyAlignment="1" applyProtection="1">
      <alignment horizontal="center"/>
    </xf>
    <xf numFmtId="0" fontId="9" fillId="4" borderId="32" xfId="0" applyFont="1" applyFill="1" applyBorder="1" applyAlignment="1" applyProtection="1">
      <alignment horizontal="center"/>
    </xf>
    <xf numFmtId="0" fontId="6" fillId="4" borderId="32" xfId="0" applyFont="1" applyFill="1" applyBorder="1" applyProtection="1"/>
    <xf numFmtId="0" fontId="6" fillId="4" borderId="33" xfId="0" applyFont="1" applyFill="1" applyBorder="1" applyProtection="1"/>
    <xf numFmtId="0" fontId="0" fillId="0" borderId="40" xfId="0" applyFont="1" applyFill="1" applyBorder="1" applyProtection="1"/>
    <xf numFmtId="0" fontId="0" fillId="0" borderId="39" xfId="0" applyFill="1" applyBorder="1" applyAlignment="1" applyProtection="1">
      <alignment horizontal="left" wrapText="1" indent="1"/>
    </xf>
    <xf numFmtId="9" fontId="21" fillId="0" borderId="40" xfId="1" applyFont="1" applyFill="1" applyBorder="1" applyAlignment="1" applyProtection="1">
      <alignment horizontal="right" indent="1"/>
    </xf>
    <xf numFmtId="9" fontId="0" fillId="0" borderId="40" xfId="1" applyNumberFormat="1" applyFont="1" applyFill="1" applyBorder="1" applyProtection="1"/>
    <xf numFmtId="0" fontId="0" fillId="0" borderId="39" xfId="0" applyFill="1" applyBorder="1" applyAlignment="1" applyProtection="1">
      <alignment horizontal="center"/>
    </xf>
    <xf numFmtId="0" fontId="0" fillId="0" borderId="23" xfId="0" applyFill="1" applyBorder="1" applyAlignment="1" applyProtection="1">
      <alignment horizontal="center"/>
    </xf>
    <xf numFmtId="0" fontId="0" fillId="0" borderId="22" xfId="0" applyFill="1" applyBorder="1" applyProtection="1"/>
    <xf numFmtId="164" fontId="0" fillId="0" borderId="22" xfId="2" applyNumberFormat="1" applyFont="1" applyFill="1" applyBorder="1" applyProtection="1"/>
    <xf numFmtId="0" fontId="0" fillId="0" borderId="22" xfId="0" applyFill="1" applyBorder="1" applyAlignment="1" applyProtection="1">
      <alignment horizontal="center"/>
    </xf>
    <xf numFmtId="0" fontId="0" fillId="0" borderId="24" xfId="0" applyFill="1" applyBorder="1" applyProtection="1"/>
    <xf numFmtId="0" fontId="0" fillId="0" borderId="0" xfId="0" applyFont="1" applyFill="1" applyBorder="1" applyAlignment="1" applyProtection="1">
      <alignment horizontal="left"/>
    </xf>
    <xf numFmtId="10" fontId="20" fillId="4" borderId="32" xfId="0" applyNumberFormat="1" applyFont="1" applyFill="1" applyBorder="1" applyAlignment="1" applyProtection="1">
      <alignment horizontal="left"/>
    </xf>
    <xf numFmtId="37" fontId="21" fillId="0" borderId="0" xfId="2" applyNumberFormat="1" applyFont="1" applyFill="1" applyBorder="1" applyAlignment="1" applyProtection="1">
      <alignment horizontal="left" indent="1"/>
    </xf>
    <xf numFmtId="0" fontId="1" fillId="4" borderId="42" xfId="0" applyFont="1" applyFill="1" applyBorder="1" applyAlignment="1" applyProtection="1">
      <alignment horizontal="left"/>
    </xf>
    <xf numFmtId="0" fontId="1" fillId="4" borderId="42" xfId="0" applyFont="1" applyFill="1" applyBorder="1" applyAlignment="1" applyProtection="1">
      <alignment horizontal="left" indent="1"/>
    </xf>
    <xf numFmtId="9" fontId="0" fillId="0" borderId="39" xfId="1" applyNumberFormat="1" applyFont="1" applyFill="1" applyBorder="1" applyAlignment="1" applyProtection="1">
      <alignment horizontal="left" indent="2"/>
    </xf>
    <xf numFmtId="0" fontId="8" fillId="0" borderId="39" xfId="0" applyFont="1" applyFill="1" applyBorder="1" applyAlignment="1" applyProtection="1">
      <alignment horizontal="left" wrapText="1" indent="2"/>
    </xf>
    <xf numFmtId="0" fontId="1" fillId="3" borderId="38" xfId="0" applyFont="1" applyFill="1" applyBorder="1" applyAlignment="1" applyProtection="1">
      <alignment horizontal="center" vertical="center"/>
    </xf>
    <xf numFmtId="0" fontId="0" fillId="0" borderId="0" xfId="0" applyAlignment="1">
      <alignment horizontal="left" indent="6"/>
    </xf>
    <xf numFmtId="166" fontId="4" fillId="2" borderId="26" xfId="1" applyNumberFormat="1" applyFont="1" applyFill="1" applyBorder="1" applyAlignment="1" applyProtection="1">
      <alignment horizontal="right" indent="3"/>
    </xf>
    <xf numFmtId="0" fontId="23" fillId="0" borderId="0" xfId="0" applyFont="1" applyAlignment="1">
      <alignment horizontal="left" vertical="top" wrapText="1"/>
    </xf>
    <xf numFmtId="0" fontId="25" fillId="0" borderId="0" xfId="0" applyFont="1" applyAlignment="1">
      <alignment horizontal="left" wrapText="1" indent="3"/>
    </xf>
    <xf numFmtId="0" fontId="23" fillId="0" borderId="0" xfId="0" applyFont="1" applyAlignment="1">
      <alignment wrapText="1"/>
    </xf>
    <xf numFmtId="0" fontId="0" fillId="0" borderId="0" xfId="0" applyAlignment="1">
      <alignment horizontal="center" vertical="center"/>
    </xf>
    <xf numFmtId="0" fontId="0" fillId="0" borderId="0" xfId="0" applyAlignment="1">
      <alignment horizontal="center" vertical="top"/>
    </xf>
    <xf numFmtId="0" fontId="28" fillId="0" borderId="0" xfId="0" applyFont="1" applyAlignment="1">
      <alignment horizontal="left" vertical="top" wrapText="1"/>
    </xf>
    <xf numFmtId="0" fontId="30" fillId="0" borderId="0" xfId="0" applyFont="1"/>
    <xf numFmtId="0" fontId="30" fillId="0" borderId="0" xfId="0" applyFont="1" applyAlignment="1">
      <alignment horizontal="center" vertical="top"/>
    </xf>
    <xf numFmtId="0" fontId="31" fillId="0" borderId="0" xfId="0" applyFont="1" applyAlignment="1">
      <alignment horizontal="center" vertical="top"/>
    </xf>
    <xf numFmtId="0" fontId="0" fillId="0" borderId="3" xfId="0" applyFill="1" applyBorder="1" applyAlignment="1" applyProtection="1">
      <alignment horizontal="left" wrapText="1" indent="1"/>
      <protection locked="0"/>
    </xf>
    <xf numFmtId="3" fontId="0" fillId="0" borderId="29" xfId="2" applyNumberFormat="1" applyFont="1" applyFill="1" applyBorder="1" applyAlignment="1" applyProtection="1">
      <alignment horizontal="center"/>
      <protection locked="0"/>
    </xf>
    <xf numFmtId="3" fontId="0" fillId="0" borderId="29" xfId="0" applyNumberFormat="1" applyFont="1" applyFill="1" applyBorder="1" applyAlignment="1" applyProtection="1">
      <alignment horizontal="center"/>
      <protection locked="0"/>
    </xf>
    <xf numFmtId="0" fontId="0" fillId="0" borderId="30" xfId="0" applyFont="1" applyFill="1" applyBorder="1" applyAlignment="1" applyProtection="1">
      <alignment horizontal="left" vertical="top" wrapText="1"/>
      <protection locked="0"/>
    </xf>
    <xf numFmtId="10" fontId="0" fillId="3" borderId="1" xfId="2" applyNumberFormat="1" applyFont="1" applyFill="1" applyBorder="1" applyAlignment="1" applyProtection="1">
      <alignment horizontal="center"/>
    </xf>
    <xf numFmtId="10" fontId="4" fillId="3" borderId="1" xfId="2" applyNumberFormat="1" applyFont="1" applyFill="1" applyBorder="1" applyAlignment="1" applyProtection="1">
      <alignment horizontal="center"/>
    </xf>
    <xf numFmtId="10" fontId="0" fillId="3" borderId="29" xfId="2" applyNumberFormat="1" applyFont="1" applyFill="1" applyBorder="1" applyAlignment="1" applyProtection="1">
      <alignment horizontal="center"/>
    </xf>
    <xf numFmtId="10" fontId="0" fillId="3" borderId="1" xfId="1" applyNumberFormat="1" applyFont="1" applyFill="1" applyBorder="1" applyAlignment="1" applyProtection="1">
      <alignment horizontal="center"/>
    </xf>
    <xf numFmtId="10" fontId="0" fillId="3" borderId="1" xfId="0" applyNumberFormat="1" applyFont="1" applyFill="1" applyBorder="1" applyAlignment="1" applyProtection="1">
      <alignment horizontal="center"/>
    </xf>
    <xf numFmtId="10" fontId="4" fillId="3" borderId="1" xfId="1" applyNumberFormat="1" applyFont="1" applyFill="1" applyBorder="1" applyAlignment="1" applyProtection="1">
      <alignment horizontal="center"/>
    </xf>
    <xf numFmtId="10" fontId="0" fillId="3" borderId="29" xfId="1" applyNumberFormat="1" applyFont="1" applyFill="1" applyBorder="1" applyAlignment="1" applyProtection="1">
      <alignment horizontal="center"/>
    </xf>
    <xf numFmtId="0" fontId="5" fillId="0" borderId="34" xfId="0" applyFont="1" applyFill="1" applyBorder="1" applyAlignment="1" applyProtection="1">
      <alignment horizontal="left"/>
      <protection locked="0"/>
    </xf>
    <xf numFmtId="3" fontId="4" fillId="0" borderId="36" xfId="0" applyNumberFormat="1" applyFont="1" applyFill="1" applyBorder="1" applyAlignment="1" applyProtection="1">
      <alignment horizontal="right" indent="3"/>
      <protection locked="0"/>
    </xf>
    <xf numFmtId="3" fontId="4" fillId="0" borderId="25" xfId="1" applyNumberFormat="1" applyFont="1" applyFill="1" applyBorder="1" applyAlignment="1" applyProtection="1">
      <alignment horizontal="right" indent="3"/>
      <protection locked="0"/>
    </xf>
    <xf numFmtId="3" fontId="4" fillId="0" borderId="26" xfId="1" applyNumberFormat="1" applyFont="1" applyFill="1" applyBorder="1" applyAlignment="1" applyProtection="1">
      <alignment horizontal="right" indent="3"/>
      <protection locked="0"/>
    </xf>
    <xf numFmtId="3" fontId="4" fillId="0" borderId="26" xfId="0" applyNumberFormat="1" applyFont="1" applyFill="1" applyBorder="1" applyAlignment="1" applyProtection="1">
      <alignment horizontal="right" indent="3"/>
      <protection locked="0"/>
    </xf>
    <xf numFmtId="0" fontId="4" fillId="0" borderId="36" xfId="0" applyFont="1" applyFill="1" applyBorder="1" applyAlignment="1" applyProtection="1">
      <alignment horizontal="center"/>
      <protection locked="0"/>
    </xf>
    <xf numFmtId="0" fontId="4" fillId="0" borderId="54" xfId="0" applyFont="1" applyFill="1" applyBorder="1" applyAlignment="1" applyProtection="1">
      <alignment horizontal="center"/>
      <protection locked="0"/>
    </xf>
    <xf numFmtId="0" fontId="4" fillId="0" borderId="21" xfId="0" applyFont="1" applyFill="1" applyBorder="1" applyAlignment="1" applyProtection="1">
      <alignment horizontal="center"/>
      <protection locked="0"/>
    </xf>
    <xf numFmtId="0" fontId="4" fillId="0" borderId="26" xfId="0" applyFont="1" applyFill="1" applyBorder="1" applyAlignment="1" applyProtection="1">
      <alignment horizontal="left" wrapText="1" indent="1"/>
      <protection locked="0"/>
    </xf>
    <xf numFmtId="0" fontId="4" fillId="0" borderId="36" xfId="0" applyFont="1" applyFill="1" applyBorder="1" applyAlignment="1" applyProtection="1">
      <alignment horizontal="left" indent="1"/>
    </xf>
    <xf numFmtId="0" fontId="4" fillId="0" borderId="27" xfId="0" applyFont="1" applyFill="1" applyBorder="1" applyAlignment="1" applyProtection="1">
      <alignment horizontal="left" indent="1"/>
    </xf>
    <xf numFmtId="0" fontId="5" fillId="0" borderId="35" xfId="0" applyFont="1" applyFill="1" applyBorder="1" applyAlignment="1" applyProtection="1">
      <alignment horizontal="left"/>
      <protection locked="0"/>
    </xf>
    <xf numFmtId="3" fontId="4" fillId="0" borderId="37" xfId="0" applyNumberFormat="1" applyFont="1" applyFill="1" applyBorder="1" applyAlignment="1" applyProtection="1">
      <alignment horizontal="right" indent="3"/>
      <protection locked="0"/>
    </xf>
    <xf numFmtId="3" fontId="4" fillId="0" borderId="28" xfId="0" applyNumberFormat="1" applyFont="1" applyFill="1" applyBorder="1" applyAlignment="1" applyProtection="1">
      <alignment horizontal="right" indent="3"/>
      <protection locked="0"/>
    </xf>
    <xf numFmtId="3" fontId="4" fillId="0" borderId="29" xfId="0" applyNumberFormat="1" applyFont="1" applyFill="1" applyBorder="1" applyAlignment="1" applyProtection="1">
      <alignment horizontal="right" indent="3"/>
      <protection locked="0"/>
    </xf>
    <xf numFmtId="0" fontId="4" fillId="0" borderId="56" xfId="0" applyFont="1" applyFill="1" applyBorder="1" applyAlignment="1" applyProtection="1">
      <alignment horizontal="center"/>
      <protection locked="0"/>
    </xf>
    <xf numFmtId="0" fontId="4" fillId="0" borderId="29" xfId="0" applyFont="1" applyFill="1" applyBorder="1" applyAlignment="1" applyProtection="1">
      <alignment horizontal="center"/>
      <protection locked="0"/>
    </xf>
    <xf numFmtId="0" fontId="4" fillId="0" borderId="55" xfId="0" applyFont="1" applyFill="1" applyBorder="1" applyAlignment="1" applyProtection="1">
      <alignment horizontal="center"/>
      <protection locked="0"/>
    </xf>
    <xf numFmtId="0" fontId="4" fillId="0" borderId="29" xfId="0" applyFont="1" applyFill="1" applyBorder="1" applyAlignment="1" applyProtection="1">
      <alignment horizontal="left" indent="1"/>
      <protection locked="0"/>
    </xf>
    <xf numFmtId="0" fontId="4" fillId="0" borderId="37" xfId="0" applyFont="1" applyFill="1" applyBorder="1" applyAlignment="1" applyProtection="1">
      <alignment horizontal="left" indent="1"/>
    </xf>
    <xf numFmtId="0" fontId="4" fillId="0" borderId="30" xfId="0" applyFont="1" applyFill="1" applyBorder="1" applyAlignment="1" applyProtection="1">
      <alignment horizontal="left" indent="1"/>
    </xf>
    <xf numFmtId="3" fontId="4" fillId="2" borderId="25" xfId="2" applyNumberFormat="1" applyFont="1" applyFill="1" applyBorder="1" applyAlignment="1" applyProtection="1">
      <alignment horizontal="right" indent="3"/>
    </xf>
    <xf numFmtId="3" fontId="4" fillId="2" borderId="27" xfId="2" applyNumberFormat="1" applyFont="1" applyFill="1" applyBorder="1" applyAlignment="1" applyProtection="1">
      <alignment horizontal="right" indent="3"/>
    </xf>
    <xf numFmtId="3" fontId="4" fillId="2" borderId="46" xfId="2" applyNumberFormat="1" applyFont="1" applyFill="1" applyBorder="1" applyAlignment="1" applyProtection="1">
      <alignment horizontal="right" indent="3"/>
    </xf>
    <xf numFmtId="3" fontId="4" fillId="2" borderId="47" xfId="2" applyNumberFormat="1" applyFont="1" applyFill="1" applyBorder="1" applyAlignment="1" applyProtection="1">
      <alignment horizontal="right" indent="3"/>
    </xf>
    <xf numFmtId="10" fontId="4" fillId="2" borderId="26" xfId="1" applyNumberFormat="1" applyFont="1" applyFill="1" applyBorder="1" applyAlignment="1" applyProtection="1">
      <alignment horizontal="right" indent="3"/>
    </xf>
    <xf numFmtId="3" fontId="4" fillId="2" borderId="26" xfId="2" applyNumberFormat="1" applyFont="1" applyFill="1" applyBorder="1" applyAlignment="1" applyProtection="1">
      <alignment horizontal="right" indent="3"/>
    </xf>
    <xf numFmtId="10" fontId="4" fillId="2" borderId="1" xfId="1" applyNumberFormat="1" applyFont="1" applyFill="1" applyBorder="1" applyAlignment="1" applyProtection="1">
      <alignment horizontal="right" indent="3"/>
    </xf>
    <xf numFmtId="10" fontId="4" fillId="2" borderId="29" xfId="1" applyNumberFormat="1" applyFont="1" applyFill="1" applyBorder="1" applyAlignment="1" applyProtection="1">
      <alignment horizontal="right" indent="3"/>
    </xf>
    <xf numFmtId="3" fontId="4" fillId="2" borderId="29" xfId="2" applyNumberFormat="1" applyFont="1" applyFill="1" applyBorder="1" applyAlignment="1" applyProtection="1">
      <alignment horizontal="right" indent="3"/>
    </xf>
    <xf numFmtId="9" fontId="4" fillId="2" borderId="26" xfId="1" applyNumberFormat="1" applyFont="1" applyFill="1" applyBorder="1" applyAlignment="1" applyProtection="1">
      <alignment horizontal="right" indent="3"/>
    </xf>
    <xf numFmtId="3" fontId="4" fillId="2" borderId="26" xfId="0" applyNumberFormat="1" applyFont="1" applyFill="1" applyBorder="1" applyAlignment="1" applyProtection="1">
      <alignment horizontal="right" indent="3"/>
    </xf>
    <xf numFmtId="9" fontId="4" fillId="2" borderId="27" xfId="1" applyNumberFormat="1" applyFont="1" applyFill="1" applyBorder="1" applyAlignment="1" applyProtection="1">
      <alignment horizontal="right" indent="3"/>
    </xf>
    <xf numFmtId="3" fontId="4" fillId="2" borderId="25" xfId="0" applyNumberFormat="1" applyFont="1" applyFill="1" applyBorder="1" applyAlignment="1" applyProtection="1">
      <alignment horizontal="right" indent="3"/>
    </xf>
    <xf numFmtId="9" fontId="4" fillId="2" borderId="1" xfId="1" applyNumberFormat="1" applyFont="1" applyFill="1" applyBorder="1" applyAlignment="1" applyProtection="1">
      <alignment horizontal="right" indent="3"/>
    </xf>
    <xf numFmtId="9" fontId="4" fillId="2" borderId="29" xfId="1" applyNumberFormat="1" applyFont="1" applyFill="1" applyBorder="1" applyAlignment="1" applyProtection="1">
      <alignment horizontal="right" indent="3"/>
    </xf>
    <xf numFmtId="3" fontId="4" fillId="2" borderId="29" xfId="0" applyNumberFormat="1" applyFont="1" applyFill="1" applyBorder="1" applyAlignment="1" applyProtection="1">
      <alignment horizontal="right" indent="3"/>
    </xf>
    <xf numFmtId="3" fontId="4" fillId="2" borderId="46" xfId="0" applyNumberFormat="1" applyFont="1" applyFill="1" applyBorder="1" applyAlignment="1" applyProtection="1">
      <alignment horizontal="right" indent="3"/>
    </xf>
    <xf numFmtId="9" fontId="4" fillId="2" borderId="26" xfId="1" applyFont="1" applyFill="1" applyBorder="1" applyAlignment="1" applyProtection="1">
      <alignment horizontal="right" indent="3"/>
    </xf>
    <xf numFmtId="9" fontId="4" fillId="2" borderId="27" xfId="1" applyFont="1" applyFill="1" applyBorder="1" applyAlignment="1" applyProtection="1">
      <alignment horizontal="right" indent="3"/>
    </xf>
    <xf numFmtId="9" fontId="4" fillId="2" borderId="1" xfId="1" applyFont="1" applyFill="1" applyBorder="1" applyAlignment="1" applyProtection="1">
      <alignment horizontal="right" indent="3"/>
    </xf>
    <xf numFmtId="9" fontId="4" fillId="2" borderId="29" xfId="1" applyFont="1" applyFill="1" applyBorder="1" applyAlignment="1" applyProtection="1">
      <alignment horizontal="right" indent="3"/>
    </xf>
    <xf numFmtId="9" fontId="4" fillId="2" borderId="30" xfId="1" applyFont="1" applyFill="1" applyBorder="1" applyAlignment="1" applyProtection="1">
      <alignment horizontal="right" indent="3"/>
    </xf>
    <xf numFmtId="9" fontId="4" fillId="2" borderId="30" xfId="1" applyNumberFormat="1" applyFont="1" applyFill="1" applyBorder="1" applyAlignment="1" applyProtection="1">
      <alignment horizontal="right" indent="3"/>
    </xf>
    <xf numFmtId="166" fontId="9" fillId="0" borderId="9" xfId="1" applyNumberFormat="1" applyFont="1" applyFill="1" applyBorder="1" applyAlignment="1" applyProtection="1">
      <alignment horizontal="right" indent="3"/>
    </xf>
    <xf numFmtId="0" fontId="6" fillId="0" borderId="0" xfId="0" applyNumberFormat="1" applyFont="1" applyFill="1" applyBorder="1" applyProtection="1"/>
    <xf numFmtId="3" fontId="6" fillId="0" borderId="9" xfId="0" applyNumberFormat="1" applyFont="1" applyFill="1" applyBorder="1" applyAlignment="1" applyProtection="1">
      <alignment horizontal="right" indent="3"/>
    </xf>
    <xf numFmtId="3" fontId="6" fillId="0" borderId="12" xfId="0" applyNumberFormat="1" applyFont="1" applyFill="1" applyBorder="1" applyAlignment="1" applyProtection="1">
      <alignment horizontal="right" indent="3"/>
    </xf>
    <xf numFmtId="0" fontId="9" fillId="0" borderId="0" xfId="0" applyFont="1" applyFill="1" applyBorder="1" applyAlignment="1" applyProtection="1">
      <alignment horizontal="center"/>
    </xf>
    <xf numFmtId="0" fontId="6" fillId="0" borderId="0" xfId="0" applyFont="1" applyFill="1" applyBorder="1" applyProtection="1"/>
    <xf numFmtId="164" fontId="7" fillId="0" borderId="0" xfId="2" applyNumberFormat="1" applyFont="1" applyFill="1" applyBorder="1" applyAlignment="1" applyProtection="1">
      <alignment horizontal="left"/>
    </xf>
    <xf numFmtId="164" fontId="0" fillId="0" borderId="0" xfId="2" applyNumberFormat="1" applyFont="1" applyFill="1" applyBorder="1" applyAlignment="1" applyProtection="1">
      <alignment horizontal="left"/>
    </xf>
    <xf numFmtId="0" fontId="1" fillId="0" borderId="53" xfId="0" applyFont="1" applyFill="1" applyBorder="1" applyAlignment="1" applyProtection="1">
      <alignment horizontal="center" vertical="center" wrapText="1"/>
    </xf>
    <xf numFmtId="0" fontId="14" fillId="0" borderId="59" xfId="0" applyFont="1" applyFill="1" applyBorder="1" applyAlignment="1" applyProtection="1">
      <alignment horizontal="left" wrapText="1" indent="1"/>
    </xf>
    <xf numFmtId="0" fontId="13" fillId="0" borderId="50" xfId="0" applyFont="1" applyFill="1" applyBorder="1" applyAlignment="1" applyProtection="1">
      <alignment horizontal="left" vertical="top" wrapText="1" indent="1"/>
      <protection locked="0"/>
    </xf>
    <xf numFmtId="3" fontId="4" fillId="2" borderId="26" xfId="1" applyNumberFormat="1" applyFont="1" applyFill="1" applyBorder="1" applyAlignment="1" applyProtection="1">
      <alignment horizontal="right" indent="3"/>
    </xf>
    <xf numFmtId="3" fontId="4" fillId="2" borderId="25" xfId="1" applyNumberFormat="1" applyFont="1" applyFill="1" applyBorder="1" applyAlignment="1" applyProtection="1">
      <alignment horizontal="right" indent="3"/>
    </xf>
    <xf numFmtId="9" fontId="4" fillId="2" borderId="48" xfId="1" applyFont="1" applyFill="1" applyBorder="1" applyAlignment="1" applyProtection="1">
      <alignment horizontal="right" indent="3"/>
    </xf>
    <xf numFmtId="3" fontId="4" fillId="2" borderId="29" xfId="1" applyNumberFormat="1" applyFont="1" applyFill="1" applyBorder="1" applyAlignment="1" applyProtection="1">
      <alignment horizontal="right" indent="3"/>
    </xf>
    <xf numFmtId="3" fontId="4" fillId="2" borderId="46" xfId="1" applyNumberFormat="1" applyFont="1" applyFill="1" applyBorder="1" applyAlignment="1" applyProtection="1">
      <alignment horizontal="right" indent="3"/>
    </xf>
    <xf numFmtId="0" fontId="1" fillId="0" borderId="1" xfId="0" applyFont="1" applyFill="1" applyBorder="1" applyAlignment="1" applyProtection="1">
      <alignment horizontal="left" vertical="center" wrapText="1" indent="1"/>
    </xf>
    <xf numFmtId="0" fontId="5" fillId="0" borderId="1" xfId="0" applyFont="1" applyFill="1" applyBorder="1" applyAlignment="1" applyProtection="1">
      <alignment horizontal="left" vertical="center" wrapText="1" indent="1"/>
    </xf>
    <xf numFmtId="0" fontId="1" fillId="2" borderId="1" xfId="0" applyFont="1" applyFill="1" applyBorder="1" applyAlignment="1" applyProtection="1">
      <alignment horizontal="left" vertical="center" wrapText="1" indent="1"/>
    </xf>
    <xf numFmtId="0" fontId="5" fillId="2" borderId="1" xfId="0" applyFont="1" applyFill="1" applyBorder="1" applyAlignment="1" applyProtection="1">
      <alignment horizontal="left" vertical="center" wrapText="1" indent="1"/>
    </xf>
    <xf numFmtId="0" fontId="1" fillId="0" borderId="1" xfId="0" applyFont="1" applyFill="1" applyBorder="1" applyAlignment="1" applyProtection="1">
      <alignment horizontal="center" vertical="top" wrapText="1"/>
    </xf>
    <xf numFmtId="0" fontId="13" fillId="0" borderId="1" xfId="0" applyFont="1" applyFill="1" applyBorder="1" applyAlignment="1" applyProtection="1">
      <alignment horizontal="center" vertical="top" wrapText="1"/>
      <protection locked="0"/>
    </xf>
    <xf numFmtId="3" fontId="0" fillId="3" borderId="1" xfId="2" applyNumberFormat="1" applyFont="1" applyFill="1" applyBorder="1" applyAlignment="1" applyProtection="1">
      <alignment horizontal="center"/>
    </xf>
    <xf numFmtId="3" fontId="4" fillId="3" borderId="1" xfId="2" applyNumberFormat="1" applyFont="1" applyFill="1" applyBorder="1" applyAlignment="1" applyProtection="1">
      <alignment horizontal="center"/>
    </xf>
    <xf numFmtId="164" fontId="1" fillId="0" borderId="1" xfId="2" applyNumberFormat="1" applyFont="1" applyFill="1" applyBorder="1" applyAlignment="1" applyProtection="1">
      <alignment horizontal="center" vertical="center" wrapText="1"/>
    </xf>
    <xf numFmtId="10" fontId="1" fillId="2" borderId="1" xfId="0" applyNumberFormat="1" applyFont="1" applyFill="1" applyBorder="1" applyAlignment="1" applyProtection="1">
      <alignment horizontal="center" vertical="center" wrapText="1"/>
    </xf>
    <xf numFmtId="164" fontId="1" fillId="0" borderId="1" xfId="2" applyNumberFormat="1" applyFont="1" applyFill="1" applyBorder="1" applyAlignment="1" applyProtection="1">
      <alignment horizontal="center" vertical="top" wrapText="1"/>
      <protection locked="0"/>
    </xf>
    <xf numFmtId="164" fontId="1" fillId="0" borderId="1" xfId="2" applyNumberFormat="1" applyFont="1" applyFill="1" applyBorder="1" applyAlignment="1" applyProtection="1">
      <alignment horizontal="center" vertical="top" wrapText="1"/>
    </xf>
    <xf numFmtId="10" fontId="1" fillId="0" borderId="1" xfId="0" applyNumberFormat="1" applyFont="1" applyFill="1" applyBorder="1" applyAlignment="1" applyProtection="1">
      <alignment horizontal="center" vertical="top" wrapText="1"/>
    </xf>
    <xf numFmtId="0" fontId="1" fillId="0" borderId="1" xfId="0" applyFont="1" applyFill="1" applyBorder="1" applyAlignment="1" applyProtection="1">
      <alignment horizontal="center" vertical="top" wrapText="1"/>
      <protection locked="0"/>
    </xf>
    <xf numFmtId="3" fontId="4" fillId="0" borderId="1" xfId="2" applyNumberFormat="1" applyFont="1" applyFill="1" applyBorder="1" applyAlignment="1" applyProtection="1">
      <alignment horizontal="center"/>
      <protection locked="0"/>
    </xf>
    <xf numFmtId="0" fontId="1" fillId="0" borderId="26" xfId="0" applyFont="1" applyFill="1" applyBorder="1" applyAlignment="1" applyProtection="1">
      <alignment horizontal="center" vertical="center" wrapText="1"/>
    </xf>
    <xf numFmtId="0" fontId="0" fillId="0" borderId="27" xfId="0" applyFont="1" applyFill="1" applyBorder="1" applyAlignment="1" applyProtection="1">
      <alignment vertical="center" wrapText="1"/>
    </xf>
    <xf numFmtId="0" fontId="6" fillId="0" borderId="3" xfId="0" applyFont="1" applyFill="1" applyBorder="1" applyAlignment="1" applyProtection="1">
      <alignment horizontal="left" wrapText="1" indent="1"/>
    </xf>
    <xf numFmtId="0" fontId="6" fillId="0" borderId="2" xfId="0" applyFont="1" applyFill="1" applyBorder="1" applyAlignment="1" applyProtection="1">
      <alignment horizontal="left" vertical="center" wrapText="1" indent="1"/>
      <protection locked="0"/>
    </xf>
    <xf numFmtId="0" fontId="10" fillId="0" borderId="3" xfId="0" applyFont="1" applyFill="1" applyBorder="1" applyAlignment="1" applyProtection="1">
      <alignment horizontal="left" vertical="center" wrapText="1" indent="1"/>
    </xf>
    <xf numFmtId="0" fontId="0" fillId="0" borderId="3" xfId="0" applyFont="1" applyFill="1" applyBorder="1" applyAlignment="1" applyProtection="1">
      <alignment horizontal="left" vertical="top" wrapText="1"/>
      <protection locked="0"/>
    </xf>
    <xf numFmtId="3" fontId="0" fillId="2" borderId="29" xfId="2" applyNumberFormat="1" applyFont="1" applyFill="1" applyBorder="1" applyAlignment="1" applyProtection="1">
      <alignment horizontal="center"/>
    </xf>
    <xf numFmtId="3" fontId="0" fillId="3" borderId="29" xfId="2" applyNumberFormat="1" applyFont="1" applyFill="1" applyBorder="1" applyAlignment="1" applyProtection="1">
      <alignment horizontal="center"/>
    </xf>
    <xf numFmtId="166" fontId="4" fillId="2" borderId="29" xfId="1" applyNumberFormat="1" applyFont="1" applyFill="1" applyBorder="1" applyAlignment="1" applyProtection="1">
      <alignment horizontal="right" indent="3"/>
    </xf>
    <xf numFmtId="166" fontId="4" fillId="2" borderId="21" xfId="1" applyNumberFormat="1" applyFont="1" applyFill="1" applyBorder="1" applyAlignment="1" applyProtection="1">
      <alignment horizontal="right" indent="3"/>
    </xf>
    <xf numFmtId="166" fontId="4" fillId="2" borderId="55" xfId="1" applyNumberFormat="1" applyFont="1" applyFill="1" applyBorder="1" applyAlignment="1" applyProtection="1">
      <alignment horizontal="right" indent="3"/>
    </xf>
    <xf numFmtId="0" fontId="33" fillId="0" borderId="0" xfId="0" applyFont="1" applyAlignment="1">
      <alignment horizontal="center" vertical="top"/>
    </xf>
    <xf numFmtId="0" fontId="0" fillId="0" borderId="0" xfId="0" applyFill="1" applyAlignment="1">
      <alignment horizontal="center" vertical="top"/>
    </xf>
    <xf numFmtId="0" fontId="0" fillId="0" borderId="0" xfId="0" applyFill="1"/>
    <xf numFmtId="0" fontId="28" fillId="5" borderId="0" xfId="0" applyFont="1" applyFill="1" applyAlignment="1">
      <alignment horizontal="left" vertical="top" wrapText="1"/>
    </xf>
    <xf numFmtId="0" fontId="31" fillId="5" borderId="0" xfId="0" applyFont="1" applyFill="1" applyAlignment="1">
      <alignment horizontal="center" vertical="top"/>
    </xf>
    <xf numFmtId="0" fontId="31" fillId="0" borderId="0" xfId="0" applyFont="1" applyFill="1" applyAlignment="1">
      <alignment horizontal="center" vertical="top"/>
    </xf>
    <xf numFmtId="0" fontId="33" fillId="0" borderId="0" xfId="0" applyFont="1"/>
    <xf numFmtId="0" fontId="33" fillId="0" borderId="0" xfId="0" applyFont="1" applyAlignment="1">
      <alignment horizontal="center" vertical="center"/>
    </xf>
    <xf numFmtId="0" fontId="34" fillId="0" borderId="0" xfId="0" applyFont="1" applyAlignment="1">
      <alignment horizontal="left" vertical="top" wrapText="1" indent="9"/>
    </xf>
    <xf numFmtId="0" fontId="28" fillId="0" borderId="0" xfId="0" applyFont="1" applyAlignment="1">
      <alignment vertical="top" wrapText="1"/>
    </xf>
    <xf numFmtId="0" fontId="35" fillId="0" borderId="0" xfId="0" applyFont="1" applyAlignment="1">
      <alignment horizontal="center" vertical="top" wrapText="1"/>
    </xf>
    <xf numFmtId="0" fontId="36" fillId="0" borderId="0" xfId="0" applyFont="1" applyAlignment="1">
      <alignment horizontal="center" vertical="top"/>
    </xf>
    <xf numFmtId="0" fontId="37" fillId="0" borderId="0" xfId="0" applyFont="1" applyAlignment="1">
      <alignment horizontal="center" vertical="top" wrapText="1"/>
    </xf>
    <xf numFmtId="0" fontId="38" fillId="0" borderId="0" xfId="0" applyFont="1" applyAlignment="1">
      <alignment vertical="top" wrapText="1"/>
    </xf>
    <xf numFmtId="0" fontId="28" fillId="0" borderId="0" xfId="0" applyFont="1" applyFill="1" applyAlignment="1">
      <alignment vertical="top" wrapText="1"/>
    </xf>
    <xf numFmtId="0" fontId="1" fillId="0" borderId="2" xfId="0" applyFont="1" applyFill="1" applyBorder="1" applyAlignment="1" applyProtection="1">
      <alignment horizontal="left" indent="1"/>
    </xf>
    <xf numFmtId="0" fontId="5" fillId="0" borderId="2" xfId="0" applyFont="1" applyFill="1" applyBorder="1" applyAlignment="1" applyProtection="1">
      <alignment horizontal="left" indent="1"/>
    </xf>
    <xf numFmtId="0" fontId="1" fillId="0" borderId="28" xfId="0" applyFont="1" applyFill="1" applyBorder="1" applyAlignment="1" applyProtection="1">
      <alignment horizontal="left" indent="1"/>
    </xf>
    <xf numFmtId="0" fontId="23" fillId="0" borderId="0" xfId="0" applyFont="1" applyAlignment="1">
      <alignment horizontal="left" vertical="top" wrapText="1"/>
    </xf>
    <xf numFmtId="0" fontId="26" fillId="0" borderId="0" xfId="0" applyFont="1" applyAlignment="1">
      <alignment horizontal="left" vertical="center" wrapText="1"/>
    </xf>
    <xf numFmtId="0" fontId="27" fillId="0" borderId="0" xfId="0" applyFont="1" applyAlignment="1">
      <alignment horizontal="left" vertical="top" wrapText="1"/>
    </xf>
    <xf numFmtId="0" fontId="29" fillId="0" borderId="0" xfId="0" applyFont="1" applyAlignment="1">
      <alignment horizontal="left" vertical="top" wrapText="1"/>
    </xf>
    <xf numFmtId="0" fontId="32" fillId="0" borderId="0" xfId="0" applyFont="1" applyAlignment="1">
      <alignment horizontal="left" vertical="top" wrapText="1"/>
    </xf>
    <xf numFmtId="0" fontId="28" fillId="5" borderId="0" xfId="0" applyFont="1" applyFill="1" applyAlignment="1">
      <alignment horizontal="left" vertical="top" wrapText="1"/>
    </xf>
    <xf numFmtId="0" fontId="28"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left" vertical="top" wrapText="1"/>
    </xf>
    <xf numFmtId="0" fontId="18" fillId="0" borderId="0" xfId="0" applyFont="1" applyAlignment="1">
      <alignment horizontal="left" vertical="center" wrapText="1" indent="1"/>
    </xf>
    <xf numFmtId="164" fontId="1" fillId="0" borderId="1" xfId="2" applyNumberFormat="1" applyFont="1" applyFill="1" applyBorder="1" applyAlignment="1" applyProtection="1">
      <alignment horizontal="left" vertical="center" wrapText="1" indent="1"/>
    </xf>
    <xf numFmtId="0" fontId="1" fillId="0" borderId="26" xfId="0" applyFont="1" applyFill="1" applyBorder="1" applyAlignment="1" applyProtection="1">
      <alignment horizontal="center" vertical="center" wrapText="1"/>
    </xf>
    <xf numFmtId="0" fontId="1" fillId="3" borderId="25"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0" fillId="0" borderId="0" xfId="0" applyFill="1" applyBorder="1" applyAlignment="1" applyProtection="1">
      <alignment horizontal="center" wrapText="1"/>
    </xf>
    <xf numFmtId="0" fontId="0" fillId="0" borderId="40" xfId="0" applyFill="1" applyBorder="1" applyAlignment="1" applyProtection="1">
      <alignment horizontal="center" wrapText="1"/>
    </xf>
    <xf numFmtId="0" fontId="1" fillId="0" borderId="10" xfId="0" applyFont="1" applyFill="1" applyBorder="1" applyAlignment="1" applyProtection="1">
      <alignment horizontal="center" vertical="center" wrapText="1"/>
    </xf>
    <xf numFmtId="0" fontId="1" fillId="0" borderId="57" xfId="0" applyFont="1" applyFill="1" applyBorder="1" applyAlignment="1" applyProtection="1">
      <alignment horizontal="center" vertical="center" wrapText="1"/>
    </xf>
    <xf numFmtId="0" fontId="0" fillId="0" borderId="57" xfId="0" applyBorder="1" applyAlignment="1"/>
    <xf numFmtId="0" fontId="0" fillId="0" borderId="58" xfId="0" applyBorder="1" applyAlignment="1"/>
    <xf numFmtId="0" fontId="1" fillId="0" borderId="49" xfId="0" applyFont="1" applyFill="1" applyBorder="1" applyAlignment="1" applyProtection="1">
      <alignment horizontal="left" vertical="center" wrapText="1" indent="1"/>
    </xf>
    <xf numFmtId="0" fontId="1" fillId="0" borderId="52" xfId="0" applyFont="1" applyFill="1" applyBorder="1" applyAlignment="1" applyProtection="1">
      <alignment horizontal="left" vertical="center" wrapText="1" indent="1"/>
    </xf>
    <xf numFmtId="0" fontId="1" fillId="0" borderId="50" xfId="0" applyFont="1" applyFill="1" applyBorder="1" applyAlignment="1" applyProtection="1">
      <alignment horizontal="left" vertical="center" wrapText="1" indent="1"/>
    </xf>
    <xf numFmtId="0" fontId="1" fillId="0" borderId="49" xfId="0" applyFont="1" applyFill="1" applyBorder="1" applyAlignment="1" applyProtection="1">
      <alignment horizontal="center" vertical="center" wrapText="1"/>
    </xf>
    <xf numFmtId="0" fontId="1" fillId="0" borderId="52" xfId="0" applyFont="1" applyFill="1" applyBorder="1" applyAlignment="1" applyProtection="1">
      <alignment horizontal="center" vertical="center" wrapText="1"/>
    </xf>
    <xf numFmtId="0" fontId="1" fillId="0" borderId="50" xfId="0" applyFont="1" applyFill="1" applyBorder="1" applyAlignment="1" applyProtection="1">
      <alignment horizontal="center" vertical="center" wrapText="1"/>
    </xf>
    <xf numFmtId="0" fontId="1" fillId="0" borderId="53" xfId="0" applyFont="1" applyFill="1" applyBorder="1" applyAlignment="1" applyProtection="1">
      <alignment horizontal="left" vertical="center" wrapText="1" indent="1"/>
    </xf>
    <xf numFmtId="0" fontId="5" fillId="0" borderId="10" xfId="0" applyFont="1" applyFill="1" applyBorder="1" applyAlignment="1" applyProtection="1">
      <alignment horizontal="left" vertical="center" wrapText="1" indent="1"/>
    </xf>
    <xf numFmtId="0" fontId="5" fillId="0" borderId="57" xfId="0" applyFont="1" applyFill="1" applyBorder="1" applyAlignment="1" applyProtection="1">
      <alignment horizontal="left" vertical="center" wrapText="1" indent="1"/>
    </xf>
    <xf numFmtId="0" fontId="5" fillId="0" borderId="58" xfId="0" applyFont="1" applyFill="1" applyBorder="1" applyAlignment="1" applyProtection="1">
      <alignment horizontal="left" vertical="center" wrapText="1" indent="1"/>
    </xf>
    <xf numFmtId="0" fontId="0" fillId="0" borderId="50" xfId="0" applyFont="1" applyFill="1" applyBorder="1" applyAlignment="1">
      <alignment horizontal="left" vertical="center" wrapText="1" indent="1"/>
    </xf>
  </cellXfs>
  <cellStyles count="3">
    <cellStyle name="Comma" xfId="2" builtinId="3"/>
    <cellStyle name="Normal" xfId="0" builtinId="0"/>
    <cellStyle name="Percent" xfId="1" builtinId="5"/>
  </cellStyles>
  <dxfs count="61">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border diagonalUp="0" diagonalDown="0">
        <left style="medium">
          <color auto="1"/>
        </left>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1"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numFmt numFmtId="166" formatCode="0.0%"/>
      <fill>
        <patternFill patternType="solid">
          <fgColor indexed="64"/>
          <bgColor theme="0" tint="-0.14999847407452621"/>
        </patternFill>
      </fill>
      <alignment horizontal="right" vertical="bottom" textRotation="0" wrapText="0" relativeIndent="1" justifyLastLine="0" shrinkToFit="0" readingOrder="0"/>
      <border diagonalUp="0" diagonalDown="0" outline="0">
        <left style="medium">
          <color auto="1"/>
        </left>
        <right style="medium">
          <color auto="1"/>
        </right>
        <top/>
        <bottom/>
      </border>
      <protection locked="1" hidden="0"/>
    </dxf>
    <dxf>
      <font>
        <b val="0"/>
        <i val="0"/>
        <strike val="0"/>
        <condense val="0"/>
        <extend val="0"/>
        <outline val="0"/>
        <shadow val="0"/>
        <u val="none"/>
        <vertAlign val="baseline"/>
        <sz val="11"/>
        <color auto="1"/>
        <name val="Calibri"/>
        <scheme val="minor"/>
      </font>
      <numFmt numFmtId="166" formatCode="0.0%"/>
      <fill>
        <patternFill patternType="solid">
          <fgColor indexed="64"/>
          <bgColor theme="0" tint="-0.14999847407452621"/>
        </patternFill>
      </fill>
      <alignment horizontal="right" vertical="bottom" textRotation="0" wrapText="0" relativeIndent="1"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Calibri"/>
        <scheme val="minor"/>
      </font>
      <numFmt numFmtId="166" formatCode="0.0%"/>
      <fill>
        <patternFill patternType="solid">
          <fgColor indexed="64"/>
          <bgColor theme="0" tint="-0.14999847407452621"/>
        </patternFill>
      </fill>
      <alignment horizontal="right" vertical="bottom" textRotation="0" wrapText="0" relativeIndent="1" justifyLastLine="0" shrinkToFit="0" readingOrder="0"/>
      <border diagonalUp="0" diagonalDown="0" outline="0">
        <left style="medium">
          <color auto="1"/>
        </left>
        <right style="thin">
          <color indexed="64"/>
        </right>
        <top/>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bottom" textRotation="0" wrapText="0" relativeIndent="1" justifyLastLine="0" shrinkToFit="0" readingOrder="0"/>
      <border diagonalUp="0" diagonalDown="0" outline="0">
        <left style="medium">
          <color auto="1"/>
        </left>
        <right style="thin">
          <color indexed="64"/>
        </right>
        <top/>
        <bottom/>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outline="0">
        <left style="medium">
          <color auto="1"/>
        </left>
        <right style="medium">
          <color auto="1"/>
        </right>
        <top/>
        <bottom/>
      </border>
      <protection locked="1"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outline="0">
        <left style="medium">
          <color auto="1"/>
        </left>
        <right style="medium">
          <color auto="1"/>
        </right>
        <top/>
        <bottom/>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outline="0">
        <left style="medium">
          <color auto="1"/>
        </left>
        <right style="medium">
          <color auto="1"/>
        </right>
        <top/>
        <bottom/>
      </border>
      <protection locked="1"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outline="0">
        <left style="medium">
          <color auto="1"/>
        </left>
        <right style="medium">
          <color auto="1"/>
        </right>
        <top/>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1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14" formatCode="0.0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theme="0" tint="-0.14999847407452621"/>
        </patternFill>
      </fill>
      <alignment horizontal="right" vertical="bottom" textRotation="0" wrapText="0" relativeIndent="1" justifyLastLine="0" shrinkToFit="0" readingOrder="0"/>
      <border diagonalUp="0" diagonalDown="0">
        <left style="medium">
          <color auto="1"/>
        </left>
        <right style="medium">
          <color auto="1"/>
        </right>
        <top/>
        <bottom/>
        <vertical style="medium">
          <color auto="1"/>
        </vertical>
        <horizontal/>
      </border>
      <protection locked="1" hidden="0"/>
    </dxf>
    <dxf>
      <fill>
        <patternFill patternType="none">
          <fgColor indexed="64"/>
          <bgColor auto="1"/>
        </patternFill>
      </fill>
      <border diagonalUp="0" diagonalDown="0">
        <left/>
        <right style="medium">
          <color auto="1"/>
        </right>
        <top/>
        <bottom/>
        <vertical style="medium">
          <color auto="1"/>
        </vertical>
        <horizontal/>
      </border>
    </dxf>
    <dxf>
      <border outline="0">
        <left style="medium">
          <color indexed="64"/>
        </left>
        <right style="medium">
          <color indexed="64"/>
        </right>
        <bottom style="medium">
          <color indexed="64"/>
        </bottom>
      </border>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top" textRotation="0" wrapText="1" indent="1" justifyLastLine="0" shrinkToFit="0" readingOrder="0"/>
      <border diagonalUp="0" diagonalDown="0">
        <left style="medium">
          <color auto="1"/>
        </left>
        <right style="medium">
          <color auto="1"/>
        </right>
        <top/>
        <bottom/>
        <vertical style="medium">
          <color auto="1"/>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14" formatCode="0.00%"/>
      <fill>
        <patternFill patternType="solid">
          <fgColor indexed="64"/>
          <bgColor theme="6" tint="0.5999938962981048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14" formatCode="0.00%"/>
      <fill>
        <patternFill patternType="solid">
          <fgColor indexed="64"/>
          <bgColor theme="6" tint="0.5999938962981048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3" formatCode="#,##0"/>
      <fill>
        <patternFill patternType="solid">
          <fgColor indexed="64"/>
          <bgColor theme="6" tint="0.5999938962981048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3" formatCode="#,##0"/>
      <fill>
        <patternFill patternType="solid">
          <fgColor indexed="64"/>
          <bgColor theme="0" tint="-0.1499984740745262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3"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medium">
          <color indexed="64"/>
        </left>
        <right style="medium">
          <color indexed="64"/>
        </right>
        <top style="medium">
          <color indexed="64"/>
        </top>
        <bottom style="medium">
          <color indexed="64"/>
        </bottom>
      </border>
    </dxf>
    <dxf>
      <fill>
        <patternFill patternType="none">
          <fgColor indexed="64"/>
          <bgColor auto="1"/>
        </patternFill>
      </fill>
    </dxf>
    <dxf>
      <border>
        <bottom style="medium">
          <color indexed="64"/>
        </bottom>
      </border>
    </dxf>
    <dxf>
      <fill>
        <patternFill patternType="none">
          <fgColor indexed="64"/>
          <bgColor auto="1"/>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N34" totalsRowShown="0" headerRowDxfId="60" dataDxfId="58" headerRowBorderDxfId="59" tableBorderDxfId="57" totalsRowBorderDxfId="56">
  <autoFilter ref="A3:N34" xr:uid="{00000000-0009-0000-0100-000001000000}"/>
  <sortState xmlns:xlrd2="http://schemas.microsoft.com/office/spreadsheetml/2017/richdata2" ref="A5:N35">
    <sortCondition ref="A4:A35"/>
  </sortState>
  <tableColumns count="14">
    <tableColumn id="1" xr3:uid="{00000000-0010-0000-0000-000001000000}" name="DOD COMPONENT/AGENCY/FIELD ACTIVITY WITH INDEPENDENT TRAINING &amp; REPORTING RESPONSIBILITY" dataDxfId="55"/>
    <tableColumn id="2" xr3:uid="{00000000-0010-0000-0000-000002000000}" name="Appropriated Fund (APF)" dataDxfId="54" dataCellStyle="Comma"/>
    <tableColumn id="3" xr3:uid="{00000000-0010-0000-0000-000003000000}" name="Non-Appropriated Fund (NAF)" dataDxfId="53" dataCellStyle="Comma"/>
    <tableColumn id="4" xr3:uid="{00000000-0010-0000-0000-000004000000}" name="Local National (LN)" dataDxfId="52" dataCellStyle="Comma"/>
    <tableColumn id="5" xr3:uid="{00000000-0010-0000-0000-000005000000}" name="National Guard Technician (NG TECH)" dataDxfId="51" dataCellStyle="Comma"/>
    <tableColumn id="6" xr3:uid="{00000000-0010-0000-0000-000006000000}" name="Total Civilian Supervisors" dataDxfId="50" dataCellStyle="Comma">
      <calculatedColumnFormula>SUM(Table1[[#This Row],[Appropriated Fund (APF)]:[National Guard Technician (NG TECH)]])</calculatedColumnFormula>
    </tableColumn>
    <tableColumn id="7" xr3:uid="{00000000-0010-0000-0000-000007000000}" name="# Military Supervisors" dataDxfId="49"/>
    <tableColumn id="8" xr3:uid="{00000000-0010-0000-0000-000008000000}" name="# External Supervisors" dataDxfId="48"/>
    <tableColumn id="9" xr3:uid="{00000000-0010-0000-0000-000009000000}" name="TOTAL # All Supervisors and Managers  " dataDxfId="47" dataCellStyle="Comma">
      <calculatedColumnFormula>F4+G4+H4</calculatedColumnFormula>
    </tableColumn>
    <tableColumn id="10" xr3:uid="{00000000-0010-0000-0000-00000A000000}" name="# CIVILIAN" dataDxfId="46" dataCellStyle="Comma"/>
    <tableColumn id="11" xr3:uid="{00000000-0010-0000-0000-00000B000000}" name="% SUPV/MGR (as % of total civilian population)    " dataDxfId="45" dataCellStyle="Comma">
      <calculatedColumnFormula>IFERROR(I4/J4,"0.0%")</calculatedColumnFormula>
    </tableColumn>
    <tableColumn id="12" xr3:uid="{00000000-0010-0000-0000-00000C000000}" name="TOTAL # CIVILIAN SUPV/MGR WITHIN 1 YR OF INITIAL APPOINTMENT as of Sept 30" dataDxfId="44"/>
    <tableColumn id="13" xr3:uid="{00000000-0010-0000-0000-00000D000000}" name="% WITHIN 1 YR OF INITIAL APPT TO SUPV/MGR (as % of total supv/mgr)" dataDxfId="43" dataCellStyle="Percent">
      <calculatedColumnFormula>IFERROR(L4/F4,"0.0%")</calculatedColumnFormula>
    </tableColumn>
    <tableColumn id="14" xr3:uid="{00000000-0010-0000-0000-00000E000000}" name="Comment:" dataDxfId="42"/>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AM33" totalsRowShown="0" headerRowDxfId="41" dataDxfId="40" tableBorderDxfId="39">
  <autoFilter ref="A2:AM33" xr:uid="{00000000-0009-0000-0100-000002000000}"/>
  <sortState xmlns:xlrd2="http://schemas.microsoft.com/office/spreadsheetml/2017/richdata2" ref="A4:AO34">
    <sortCondition ref="A3:A34"/>
  </sortState>
  <tableColumns count="39">
    <tableColumn id="1" xr3:uid="{00000000-0010-0000-0100-000001000000}" name="DOD COMPONENT/AGENCY/FIELD ACTIVITY WITH INDEPENDENT TRAINING &amp; REPORTING RESPONSIBILITY" dataDxfId="38"/>
    <tableColumn id="2" xr3:uid="{00000000-0010-0000-0100-000002000000}" name="TOTAL SUPERVISORS &amp; MANAGERS WHO SUPERVISE DOD CIV EMPLOYEES" dataDxfId="37" dataCellStyle="Comma">
      <calculatedColumnFormula>'M&amp;STP SUPERVISOR MGR DATA'!I4</calculatedColumnFormula>
    </tableColumn>
    <tableColumn id="3" xr3:uid="{00000000-0010-0000-0100-000003000000}" name="TOTAL # CIVILIAN SUPV/MGR W/IN 1 YEAR OF INITIAL APPT" dataDxfId="36" dataCellStyle="Comma">
      <calculatedColumnFormula>+'M&amp;STP SUPERVISOR MGR DATA'!L4</calculatedColumnFormula>
    </tableColumn>
    <tableColumn id="4" xr3:uid="{00000000-0010-0000-0100-000004000000}" name="# COMPLETED INITIAL SUPERVISORY TRAINING W/IN 1 YEAR OF INITIAL APPT (COMPLIANT)" dataDxfId="35"/>
    <tableColumn id="5" xr3:uid="{00000000-0010-0000-0100-000005000000}" name="% COMPLETED INITIAL SUPV TRAINING W/IN 1 YEAR OF APpT (COMPLIANT) " dataDxfId="34" dataCellStyle="Percent">
      <calculatedColumnFormula>IFERROR(D3/C3,"0.0%")</calculatedColumnFormula>
    </tableColumn>
    <tableColumn id="6" xr3:uid="{00000000-0010-0000-0100-000006000000}" name="# ON SCHEDULE TO COMPLETE INITIAL SUPERVISORY TRAINING (COMPLIANT)" dataDxfId="33" dataCellStyle="Comma">
      <calculatedColumnFormula>C3-D3</calculatedColumnFormula>
    </tableColumn>
    <tableColumn id="7" xr3:uid="{00000000-0010-0000-0100-000007000000}" name="% ON SCHEDULE TO COMPLETE INITIAL SUPERVISORY TRAINING (COMPLIANT)" dataDxfId="32" dataCellStyle="Percent">
      <calculatedColumnFormula>IFERROR(F3/C3,"0.0%")</calculatedColumnFormula>
    </tableColumn>
    <tableColumn id="10" xr3:uid="{00000000-0010-0000-0100-00000A000000}" name="TOTAL # CIVILIAN SUPV/MGR WHO WENT OVER ONE YEAR WITHIN FISCAL YEAR" dataDxfId="31"/>
    <tableColumn id="11" xr3:uid="{00000000-0010-0000-0100-00000B000000}" name="# COMPLETED INITIAL SUPERVISORY TRAINING" dataDxfId="30"/>
    <tableColumn id="12" xr3:uid="{00000000-0010-0000-0100-00000C000000}" name="% COMPLETED (COMPLIANCE) - " dataDxfId="29" dataCellStyle="Percent">
      <calculatedColumnFormula>IFERROR(I3/H3,"0.0%")</calculatedColumnFormula>
    </tableColumn>
    <tableColumn id="13" xr3:uid="{00000000-0010-0000-0100-00000D000000}" name="# NON COMPLETIONS (NEW SUPV/MGR NON-COMPLIANCE)" dataDxfId="28">
      <calculatedColumnFormula>H3-I3</calculatedColumnFormula>
    </tableColumn>
    <tableColumn id="14" xr3:uid="{00000000-0010-0000-0100-00000E000000}" name="% NON-COMPLIANT (NEW SUPV/MGR NON-COMPLIANCE) - " dataDxfId="27" dataCellStyle="Percent">
      <calculatedColumnFormula>IFERROR(K3/H3,"0.0%")</calculatedColumnFormula>
    </tableColumn>
    <tableColumn id="15" xr3:uid="{00000000-0010-0000-0100-00000F000000}" name="TOTAL % COMPLIANCE (NEW SUPV/MGR)" dataDxfId="26" dataCellStyle="Percent">
      <calculatedColumnFormula>IFERROR((#REF!+I3)/(C3+H3),"0.0%")</calculatedColumnFormula>
    </tableColumn>
    <tableColumn id="16" xr3:uid="{00000000-0010-0000-0100-000010000000}" name="TOTAL # ALL OTHER CIVILIAN SUPV/MGR (with over one year prior to the end of FY22)" dataDxfId="25">
      <calculatedColumnFormula>'M&amp;STP SUPERVISOR MGR DATA'!F4-(C3+H3)</calculatedColumnFormula>
    </tableColumn>
    <tableColumn id="17" xr3:uid="{00000000-0010-0000-0100-000011000000}" name="# COMPLIANT - have completed initial training and ON SCHEDULE for 3 year refresher training " dataDxfId="24"/>
    <tableColumn id="18" xr3:uid="{00000000-0010-0000-0100-000012000000}" name="TOTAL  COMPLIANT (OVER  ONE YEAR/EXPERIENCED SUPV &amp; MGRS)" dataDxfId="23" dataCellStyle="Percent">
      <calculatedColumnFormula>O3/N3</calculatedColumnFormula>
    </tableColumn>
    <tableColumn id="19" xr3:uid="{00000000-0010-0000-0100-000013000000}" name="# NON-COMPLIANT (HAVE NOT COMPLETED INITIAL SUPV TRAINING) " dataDxfId="22"/>
    <tableColumn id="20" xr3:uid="{00000000-0010-0000-0100-000014000000}" name="% NON-COMPLIANT (HAVE NOT COMPLETED INITIAL SUPV TRAINING) - experienced sup &amp; mgr delinquent initial trng" dataDxfId="21" dataCellStyle="Percent">
      <calculatedColumnFormula>IFERROR(Q3/N3,"0.0%")</calculatedColumnFormula>
    </tableColumn>
    <tableColumn id="21" xr3:uid="{00000000-0010-0000-0100-000015000000}" name="# NON-COMPLIANT (HAVE COMPLETED INITIAL SUPV TRAINING AND OUTSIDE 3 YR CYCLE WINDOW delinquent for refresher trng) " dataDxfId="20">
      <calculatedColumnFormula>N3-O3-Q3</calculatedColumnFormula>
    </tableColumn>
    <tableColumn id="22" xr3:uid="{00000000-0010-0000-0100-000016000000}" name="% NON-COMPLIANT (HAVE COMPLETED INITIAL SUPV TRAINING AND OUTSIDE 3 YR CYCLE WINDOW)  delinquent for refresher trng)  " dataDxfId="19" dataCellStyle="Percent">
      <calculatedColumnFormula>IFERROR(S3/N3,"0.0%")</calculatedColumnFormula>
    </tableColumn>
    <tableColumn id="23" xr3:uid="{00000000-0010-0000-0100-000017000000}" name=" TOTAL % NON-COMPLIANT (EXPERIENCED SUPV &amp; MGRS)" dataDxfId="18" dataCellStyle="Percent">
      <calculatedColumnFormula>IFERROR((S3+Q3)/N3,"0.0%")</calculatedColumnFormula>
    </tableColumn>
    <tableColumn id="24" xr3:uid="{00000000-0010-0000-0100-000018000000}" name="TOTAL MILITARY SUPERVISORS (1st level supv) OF CIVILIANS ASSIGNED TO COMPONENT" dataDxfId="17">
      <calculatedColumnFormula>'M&amp;STP SUPERVISOR MGR DATA'!G4</calculatedColumnFormula>
    </tableColumn>
    <tableColumn id="25" xr3:uid="{00000000-0010-0000-0100-000019000000}" name="# COMPLETED SUPERVISORY TRAINING " dataDxfId="16"/>
    <tableColumn id="26" xr3:uid="{00000000-0010-0000-0100-00001A000000}" name="% COMPLIANT - " dataDxfId="15" dataCellStyle="Percent">
      <calculatedColumnFormula>IFERROR(W3/'M&amp;STP SUPERVISOR MGR DATA'!G4,"0.0%")</calculatedColumnFormula>
    </tableColumn>
    <tableColumn id="27" xr3:uid="{00000000-0010-0000-0100-00001B000000}" name="# NON COMPLETIONS" dataDxfId="14" dataCellStyle="Percent">
      <calculatedColumnFormula>V3-W3</calculatedColumnFormula>
    </tableColumn>
    <tableColumn id="28" xr3:uid="{00000000-0010-0000-0100-00001C000000}" name="% NON-COMPLETIONS (NON-COMPLIANT) - delinquent" dataDxfId="13" dataCellStyle="Percent">
      <calculatedColumnFormula>IFERROR(Y3/V3,"0.0%")</calculatedColumnFormula>
    </tableColumn>
    <tableColumn id="29" xr3:uid="{00000000-0010-0000-0100-00001D000000}" name="# EXTERNAL SEPERVISORS" dataDxfId="12" dataCellStyle="Percent">
      <calculatedColumnFormula>'M&amp;STP SUPERVISOR MGR DATA'!H4</calculatedColumnFormula>
    </tableColumn>
    <tableColumn id="30" xr3:uid="{00000000-0010-0000-0100-00001E000000}" name="# EXTERNAL COMPLETED SUPERVISORY TRAINING " dataDxfId="11"/>
    <tableColumn id="31" xr3:uid="{00000000-0010-0000-0100-00001F000000}" name="% EXTERNAL COMPLIANCE" dataDxfId="10" dataCellStyle="Percent">
      <calculatedColumnFormula>IFERROR(AB3/AA3,"0.0%")</calculatedColumnFormula>
    </tableColumn>
    <tableColumn id="32" xr3:uid="{00000000-0010-0000-0100-000020000000}" name="# EXTERNAL NON-COMPLETION" dataDxfId="9" dataCellStyle="Percent">
      <calculatedColumnFormula>AA3-AB3</calculatedColumnFormula>
    </tableColumn>
    <tableColumn id="33" xr3:uid="{00000000-0010-0000-0100-000021000000}" name="% EXTERNAL NON-COMPLETION - delinquent" dataDxfId="8" dataCellStyle="Percent">
      <calculatedColumnFormula>IFERROR(AD3/AA3,"0.0%")</calculatedColumnFormula>
    </tableColumn>
    <tableColumn id="34" xr3:uid="{00000000-0010-0000-0100-000022000000}" name="% TOTAL COMPLIANCE" dataDxfId="7" dataCellStyle="Percent">
      <calculatedColumnFormula>IFERROR((C3+I3+O3+W3+AB3)/B3,"0.0%")</calculatedColumnFormula>
    </tableColumn>
    <tableColumn id="35" xr3:uid="{00000000-0010-0000-0100-000023000000}" name="Does your Component provide NEW SUPERVISOR Training in alignment with the Updated 2019 M&amp;S Learning Framework - TOPICS AND LEARNING OUTCOMES?                                                            Yes or No." dataDxfId="6"/>
    <tableColumn id="36" xr3:uid="{00000000-0010-0000-0100-000024000000}" name="Does your Component provide REFRESHER SUPERVISOR Training in alignment with the Updated 2019 M&amp;S Learning Framework - TOPICS AND LEARNING OUTCOMES?                                                            Yes or No." dataDxfId="5"/>
    <tableColumn id="37" xr3:uid="{00000000-0010-0000-0100-000025000000}" name="Does your Component provide NEW MANAGER Training in alignment with the Updated 2019 M&amp;S Learning Framework - TOPICS AND LEARNING OUTCOMES?                                                            Yes or No." dataDxfId="4"/>
    <tableColumn id="38" xr3:uid="{00000000-0010-0000-0100-000026000000}" name="Does your Component provide REFRESHER MANAGER Training in alignment with the Updated 2019 M&amp;S Learning Framework - TOPICS AND LEARNING OUTCOMES?                                                            Yes or No." dataDxfId="3"/>
    <tableColumn id="39" xr3:uid="{00000000-0010-0000-0100-000027000000}" name="If not compliant, where are the gaps, what is your strategy and timeline to fill gaps. Other general comments to tell your story." dataDxfId="2"/>
    <tableColumn id="40" xr3:uid="{00000000-0010-0000-0100-000028000000}" name="Has your  Component established an approach to ensure new supervisors are mentored by experienced supervisors? Yes or No.  (IAW the FY22-26 DoD HCOP)  https://www.dcpas.osd.mil/sites/default/files/DoD%20HCOP%20FY22-26_3%20June%2022%20%28003%29.pdf" dataDxfId="1"/>
    <tableColumn id="41" xr3:uid="{00000000-0010-0000-0100-000029000000}" name="If you answered Yes to the previous question, please describe your approach.                                           (IAW the FY22-26 DoD HCOP).  https://www.dcpas.osd.mil/sites/default/files/DoD%20HCOP%20FY22-26_3%20June%2022%20%28003%29.pdf" dataDxfId="0"/>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9"/>
  <sheetViews>
    <sheetView showGridLines="0" tabSelected="1" zoomScale="170" zoomScaleNormal="170" zoomScalePageLayoutView="200" workbookViewId="0">
      <selection activeCell="F40" sqref="F40"/>
    </sheetView>
  </sheetViews>
  <sheetFormatPr defaultRowHeight="14.5" x14ac:dyDescent="0.35"/>
  <cols>
    <col min="1" max="5" width="3" customWidth="1"/>
    <col min="6" max="6" width="75.7265625" customWidth="1"/>
    <col min="7" max="7" width="8.7265625" customWidth="1"/>
  </cols>
  <sheetData>
    <row r="1" spans="1:6" s="82" customFormat="1" ht="18.5" x14ac:dyDescent="0.35">
      <c r="A1" s="343" t="s">
        <v>106</v>
      </c>
      <c r="B1" s="343"/>
      <c r="C1" s="343"/>
      <c r="D1" s="343"/>
      <c r="E1" s="343"/>
      <c r="F1" s="343"/>
    </row>
    <row r="2" spans="1:6" s="81" customFormat="1" ht="15.5" x14ac:dyDescent="0.35">
      <c r="B2" s="335" t="s">
        <v>199</v>
      </c>
      <c r="C2" s="335"/>
      <c r="D2" s="335"/>
      <c r="E2" s="335"/>
      <c r="F2" s="335"/>
    </row>
    <row r="3" spans="1:6" s="83" customFormat="1" ht="15.5" x14ac:dyDescent="0.35">
      <c r="C3" s="334" t="s">
        <v>175</v>
      </c>
      <c r="D3" s="334"/>
      <c r="E3" s="334"/>
      <c r="F3" s="334"/>
    </row>
    <row r="4" spans="1:6" s="83" customFormat="1" ht="15.5" x14ac:dyDescent="0.35">
      <c r="C4" s="334" t="s">
        <v>128</v>
      </c>
      <c r="D4" s="334"/>
      <c r="E4" s="334"/>
      <c r="F4" s="334"/>
    </row>
    <row r="5" spans="1:6" s="208" customFormat="1" ht="31" customHeight="1" x14ac:dyDescent="0.35">
      <c r="C5" s="214" t="s">
        <v>148</v>
      </c>
      <c r="D5" s="336" t="s">
        <v>192</v>
      </c>
      <c r="E5" s="336"/>
      <c r="F5" s="336"/>
    </row>
    <row r="6" spans="1:6" s="208" customFormat="1" x14ac:dyDescent="0.35">
      <c r="C6" s="214" t="s">
        <v>148</v>
      </c>
      <c r="D6" s="336" t="s">
        <v>130</v>
      </c>
      <c r="E6" s="336"/>
      <c r="F6" s="336"/>
    </row>
    <row r="7" spans="1:6" ht="25" customHeight="1" x14ac:dyDescent="0.35">
      <c r="C7" s="213"/>
      <c r="D7" s="217" t="s">
        <v>149</v>
      </c>
      <c r="E7" s="337" t="s">
        <v>189</v>
      </c>
      <c r="F7" s="337"/>
    </row>
    <row r="8" spans="1:6" x14ac:dyDescent="0.35">
      <c r="C8" s="213"/>
      <c r="D8" s="217" t="s">
        <v>149</v>
      </c>
      <c r="E8" s="337" t="s">
        <v>195</v>
      </c>
      <c r="F8" s="337"/>
    </row>
    <row r="9" spans="1:6" x14ac:dyDescent="0.35">
      <c r="C9" s="213"/>
      <c r="D9" s="217" t="s">
        <v>149</v>
      </c>
      <c r="E9" s="337" t="s">
        <v>196</v>
      </c>
      <c r="F9" s="337"/>
    </row>
    <row r="10" spans="1:6" x14ac:dyDescent="0.35">
      <c r="C10" s="213"/>
      <c r="D10" s="217" t="s">
        <v>149</v>
      </c>
      <c r="E10" s="337" t="s">
        <v>194</v>
      </c>
      <c r="F10" s="337"/>
    </row>
    <row r="11" spans="1:6" ht="26.5" customHeight="1" x14ac:dyDescent="0.35">
      <c r="C11" s="213"/>
      <c r="D11" s="217" t="s">
        <v>149</v>
      </c>
      <c r="E11" s="337" t="s">
        <v>197</v>
      </c>
      <c r="F11" s="337"/>
    </row>
    <row r="12" spans="1:6" x14ac:dyDescent="0.35">
      <c r="C12" s="213"/>
      <c r="D12" s="217" t="s">
        <v>149</v>
      </c>
      <c r="E12" s="337" t="s">
        <v>131</v>
      </c>
      <c r="F12" s="337"/>
    </row>
    <row r="13" spans="1:6" s="322" customFormat="1" ht="10.5" x14ac:dyDescent="0.25">
      <c r="C13" s="323"/>
      <c r="F13" s="324"/>
    </row>
    <row r="14" spans="1:6" s="83" customFormat="1" ht="14.5" customHeight="1" x14ac:dyDescent="0.35">
      <c r="C14" s="214" t="s">
        <v>148</v>
      </c>
      <c r="D14" s="336" t="s">
        <v>129</v>
      </c>
      <c r="E14" s="336"/>
      <c r="F14" s="336"/>
    </row>
    <row r="15" spans="1:6" x14ac:dyDescent="0.35">
      <c r="C15" s="213"/>
      <c r="D15" s="218" t="s">
        <v>149</v>
      </c>
      <c r="E15" s="340" t="s">
        <v>170</v>
      </c>
      <c r="F15" s="340"/>
    </row>
    <row r="16" spans="1:6" ht="28" customHeight="1" x14ac:dyDescent="0.35">
      <c r="C16" s="213"/>
      <c r="D16" s="218" t="s">
        <v>149</v>
      </c>
      <c r="E16" s="340" t="s">
        <v>193</v>
      </c>
      <c r="F16" s="340"/>
    </row>
    <row r="17" spans="2:6" ht="29.15" customHeight="1" x14ac:dyDescent="0.35">
      <c r="C17" s="213"/>
      <c r="D17" s="218" t="s">
        <v>149</v>
      </c>
      <c r="E17" s="340" t="s">
        <v>190</v>
      </c>
      <c r="F17" s="340"/>
    </row>
    <row r="18" spans="2:6" ht="29.15" customHeight="1" x14ac:dyDescent="0.35">
      <c r="C18" s="213"/>
      <c r="D18" s="218" t="s">
        <v>149</v>
      </c>
      <c r="E18" s="340" t="s">
        <v>171</v>
      </c>
      <c r="F18" s="340"/>
    </row>
    <row r="19" spans="2:6" ht="14.5" customHeight="1" x14ac:dyDescent="0.35">
      <c r="C19" s="341" t="s">
        <v>174</v>
      </c>
      <c r="D19" s="341"/>
      <c r="E19" s="341"/>
      <c r="F19" s="341"/>
    </row>
    <row r="20" spans="2:6" s="83" customFormat="1" ht="14.5" customHeight="1" x14ac:dyDescent="0.35">
      <c r="C20" s="342" t="s">
        <v>191</v>
      </c>
      <c r="D20" s="342"/>
      <c r="E20" s="342"/>
      <c r="F20" s="342"/>
    </row>
    <row r="21" spans="2:6" s="83" customFormat="1" ht="30" customHeight="1" x14ac:dyDescent="0.35">
      <c r="C21" s="334" t="s">
        <v>198</v>
      </c>
      <c r="D21" s="334"/>
      <c r="E21" s="334"/>
      <c r="F21" s="334"/>
    </row>
    <row r="22" spans="2:6" ht="15.5" x14ac:dyDescent="0.35">
      <c r="C22" s="213"/>
      <c r="D22" s="213"/>
      <c r="E22" s="213"/>
      <c r="F22" s="210"/>
    </row>
    <row r="23" spans="2:6" s="84" customFormat="1" ht="15.5" x14ac:dyDescent="0.35">
      <c r="B23" s="335" t="s">
        <v>200</v>
      </c>
      <c r="C23" s="335"/>
      <c r="D23" s="335"/>
      <c r="E23" s="335"/>
      <c r="F23" s="335"/>
    </row>
    <row r="24" spans="2:6" s="83" customFormat="1" ht="15.5" x14ac:dyDescent="0.35">
      <c r="C24" s="334" t="s">
        <v>202</v>
      </c>
      <c r="D24" s="334"/>
      <c r="E24" s="334"/>
      <c r="F24" s="334"/>
    </row>
    <row r="25" spans="2:6" s="83" customFormat="1" ht="15.5" x14ac:dyDescent="0.35">
      <c r="C25" s="334" t="s">
        <v>201</v>
      </c>
      <c r="D25" s="334"/>
      <c r="E25" s="334"/>
      <c r="F25" s="334"/>
    </row>
    <row r="26" spans="2:6" s="208" customFormat="1" ht="29.5" customHeight="1" x14ac:dyDescent="0.35">
      <c r="C26" s="214" t="s">
        <v>148</v>
      </c>
      <c r="D26" s="336" t="s">
        <v>172</v>
      </c>
      <c r="E26" s="336"/>
      <c r="F26" s="336"/>
    </row>
    <row r="27" spans="2:6" s="208" customFormat="1" ht="14.5" customHeight="1" x14ac:dyDescent="0.35">
      <c r="C27" s="214" t="s">
        <v>148</v>
      </c>
      <c r="D27" s="336" t="s">
        <v>130</v>
      </c>
      <c r="E27" s="336"/>
      <c r="F27" s="336"/>
    </row>
    <row r="28" spans="2:6" ht="28" customHeight="1" x14ac:dyDescent="0.35">
      <c r="C28" s="213"/>
      <c r="D28" s="217" t="s">
        <v>149</v>
      </c>
      <c r="E28" s="337" t="s">
        <v>140</v>
      </c>
      <c r="F28" s="337"/>
    </row>
    <row r="29" spans="2:6" ht="28" customHeight="1" x14ac:dyDescent="0.35">
      <c r="C29" s="213"/>
      <c r="D29" s="217" t="s">
        <v>149</v>
      </c>
      <c r="E29" s="337" t="s">
        <v>203</v>
      </c>
      <c r="F29" s="337"/>
    </row>
    <row r="30" spans="2:6" ht="28" customHeight="1" x14ac:dyDescent="0.35">
      <c r="C30" s="213"/>
      <c r="D30" s="217" t="s">
        <v>149</v>
      </c>
      <c r="E30" s="337" t="s">
        <v>141</v>
      </c>
      <c r="F30" s="337"/>
    </row>
    <row r="31" spans="2:6" ht="29.15" customHeight="1" x14ac:dyDescent="0.35">
      <c r="C31" s="213"/>
      <c r="D31" s="217" t="s">
        <v>149</v>
      </c>
      <c r="E31" s="337" t="s">
        <v>142</v>
      </c>
      <c r="F31" s="337"/>
    </row>
    <row r="32" spans="2:6" ht="29.15" customHeight="1" x14ac:dyDescent="0.35">
      <c r="C32" s="213"/>
      <c r="D32" s="217" t="s">
        <v>149</v>
      </c>
      <c r="E32" s="337" t="s">
        <v>143</v>
      </c>
      <c r="F32" s="337"/>
    </row>
    <row r="33" spans="3:6" x14ac:dyDescent="0.35">
      <c r="C33" s="213"/>
      <c r="D33" s="217" t="s">
        <v>149</v>
      </c>
      <c r="E33" s="337" t="s">
        <v>144</v>
      </c>
      <c r="F33" s="337"/>
    </row>
    <row r="34" spans="3:6" x14ac:dyDescent="0.35">
      <c r="C34" s="213"/>
      <c r="D34" s="217" t="s">
        <v>149</v>
      </c>
      <c r="E34" s="337" t="s">
        <v>145</v>
      </c>
      <c r="F34" s="337"/>
    </row>
    <row r="35" spans="3:6" x14ac:dyDescent="0.35">
      <c r="C35" s="213"/>
      <c r="D35" s="217" t="s">
        <v>149</v>
      </c>
      <c r="E35" s="338" t="s">
        <v>146</v>
      </c>
      <c r="F35" s="338"/>
    </row>
    <row r="36" spans="3:6" s="322" customFormat="1" ht="10.5" x14ac:dyDescent="0.25">
      <c r="C36" s="323"/>
      <c r="D36" s="323"/>
      <c r="E36" s="323"/>
      <c r="F36" s="324"/>
    </row>
    <row r="37" spans="3:6" s="83" customFormat="1" ht="31.5" customHeight="1" x14ac:dyDescent="0.35">
      <c r="C37" s="214" t="s">
        <v>148</v>
      </c>
      <c r="D37" s="336" t="s">
        <v>133</v>
      </c>
      <c r="E37" s="336"/>
      <c r="F37" s="336"/>
    </row>
    <row r="38" spans="3:6" x14ac:dyDescent="0.35">
      <c r="C38" s="214"/>
      <c r="D38" s="320" t="s">
        <v>149</v>
      </c>
      <c r="E38" s="339" t="s">
        <v>132</v>
      </c>
      <c r="F38" s="339"/>
    </row>
    <row r="39" spans="3:6" x14ac:dyDescent="0.35">
      <c r="C39" s="214"/>
      <c r="D39" s="218" t="s">
        <v>149</v>
      </c>
      <c r="E39" s="340" t="s">
        <v>212</v>
      </c>
      <c r="F39" s="340"/>
    </row>
    <row r="40" spans="3:6" x14ac:dyDescent="0.35">
      <c r="C40" s="214"/>
      <c r="D40" s="218"/>
      <c r="E40" s="326" t="s">
        <v>210</v>
      </c>
      <c r="F40" s="215" t="s">
        <v>209</v>
      </c>
    </row>
    <row r="41" spans="3:6" x14ac:dyDescent="0.35">
      <c r="C41" s="214"/>
      <c r="D41" s="218"/>
      <c r="E41" s="326" t="s">
        <v>210</v>
      </c>
      <c r="F41" s="325" t="s">
        <v>208</v>
      </c>
    </row>
    <row r="42" spans="3:6" x14ac:dyDescent="0.35">
      <c r="C42" s="214"/>
      <c r="D42" s="218"/>
      <c r="E42" s="326" t="s">
        <v>210</v>
      </c>
      <c r="F42" s="325" t="s">
        <v>211</v>
      </c>
    </row>
    <row r="43" spans="3:6" s="322" customFormat="1" ht="10.5" x14ac:dyDescent="0.25">
      <c r="C43" s="316"/>
      <c r="D43" s="327"/>
      <c r="E43" s="328"/>
      <c r="F43" s="329"/>
    </row>
    <row r="44" spans="3:6" x14ac:dyDescent="0.35">
      <c r="C44" s="214"/>
      <c r="D44" s="218" t="s">
        <v>149</v>
      </c>
      <c r="E44" s="340" t="s">
        <v>213</v>
      </c>
      <c r="F44" s="340"/>
    </row>
    <row r="45" spans="3:6" x14ac:dyDescent="0.35">
      <c r="C45" s="214"/>
      <c r="D45" s="218"/>
      <c r="E45" s="326" t="s">
        <v>210</v>
      </c>
      <c r="F45" s="215" t="s">
        <v>214</v>
      </c>
    </row>
    <row r="46" spans="3:6" x14ac:dyDescent="0.35">
      <c r="C46" s="214"/>
      <c r="D46" s="218"/>
      <c r="E46" s="326" t="s">
        <v>210</v>
      </c>
      <c r="F46" s="325" t="s">
        <v>215</v>
      </c>
    </row>
    <row r="47" spans="3:6" x14ac:dyDescent="0.35">
      <c r="C47" s="214"/>
      <c r="D47" s="218"/>
      <c r="E47" s="326" t="s">
        <v>210</v>
      </c>
      <c r="F47" s="325" t="s">
        <v>216</v>
      </c>
    </row>
    <row r="48" spans="3:6" ht="14.5" customHeight="1" x14ac:dyDescent="0.35">
      <c r="C48" s="214"/>
      <c r="D48" s="218"/>
      <c r="E48" s="326" t="s">
        <v>210</v>
      </c>
      <c r="F48" s="325" t="s">
        <v>138</v>
      </c>
    </row>
    <row r="49" spans="3:6" s="322" customFormat="1" ht="10.5" x14ac:dyDescent="0.25">
      <c r="C49" s="316"/>
      <c r="D49" s="327"/>
      <c r="E49" s="328"/>
      <c r="F49" s="329"/>
    </row>
    <row r="50" spans="3:6" ht="14.5" customHeight="1" x14ac:dyDescent="0.35">
      <c r="C50" s="214"/>
      <c r="D50" s="218" t="s">
        <v>149</v>
      </c>
      <c r="E50" s="340" t="s">
        <v>219</v>
      </c>
      <c r="F50" s="340"/>
    </row>
    <row r="51" spans="3:6" s="318" customFormat="1" ht="29.15" customHeight="1" x14ac:dyDescent="0.35">
      <c r="C51" s="317"/>
      <c r="D51" s="321"/>
      <c r="E51" s="326" t="s">
        <v>210</v>
      </c>
      <c r="F51" s="330" t="s">
        <v>217</v>
      </c>
    </row>
    <row r="52" spans="3:6" ht="29.15" customHeight="1" x14ac:dyDescent="0.35">
      <c r="C52" s="214"/>
      <c r="D52" s="218" t="s">
        <v>149</v>
      </c>
      <c r="E52" s="340" t="s">
        <v>204</v>
      </c>
      <c r="F52" s="340"/>
    </row>
    <row r="53" spans="3:6" s="322" customFormat="1" ht="10.5" x14ac:dyDescent="0.25">
      <c r="C53" s="316"/>
      <c r="D53" s="327"/>
      <c r="F53" s="329"/>
    </row>
    <row r="54" spans="3:6" s="318" customFormat="1" ht="29.15" customHeight="1" x14ac:dyDescent="0.35">
      <c r="C54" s="317"/>
      <c r="D54" s="321" t="s">
        <v>149</v>
      </c>
      <c r="F54" s="330" t="s">
        <v>205</v>
      </c>
    </row>
    <row r="55" spans="3:6" s="318" customFormat="1" x14ac:dyDescent="0.35">
      <c r="C55" s="317"/>
      <c r="D55" s="321"/>
      <c r="F55" s="330"/>
    </row>
    <row r="56" spans="3:6" ht="26" x14ac:dyDescent="0.35">
      <c r="C56" s="214"/>
      <c r="D56" s="218" t="s">
        <v>149</v>
      </c>
      <c r="E56" s="218"/>
      <c r="F56" s="215" t="s">
        <v>206</v>
      </c>
    </row>
    <row r="57" spans="3:6" ht="39" x14ac:dyDescent="0.35">
      <c r="C57" s="214"/>
      <c r="D57" s="218" t="s">
        <v>149</v>
      </c>
      <c r="E57" s="218"/>
      <c r="F57" s="215" t="s">
        <v>207</v>
      </c>
    </row>
    <row r="58" spans="3:6" ht="29.15" customHeight="1" x14ac:dyDescent="0.35">
      <c r="C58" s="214"/>
      <c r="D58" s="218" t="s">
        <v>149</v>
      </c>
      <c r="E58" s="218"/>
      <c r="F58" s="215" t="s">
        <v>151</v>
      </c>
    </row>
    <row r="59" spans="3:6" x14ac:dyDescent="0.35">
      <c r="C59" s="214"/>
      <c r="D59" s="320" t="s">
        <v>149</v>
      </c>
      <c r="E59" s="320"/>
      <c r="F59" s="319" t="s">
        <v>156</v>
      </c>
    </row>
    <row r="60" spans="3:6" ht="26" x14ac:dyDescent="0.35">
      <c r="C60" s="214"/>
      <c r="D60" s="218" t="s">
        <v>149</v>
      </c>
      <c r="E60" s="218"/>
      <c r="F60" s="215" t="s">
        <v>152</v>
      </c>
    </row>
    <row r="61" spans="3:6" ht="26" x14ac:dyDescent="0.35">
      <c r="C61" s="214"/>
      <c r="D61" s="218" t="s">
        <v>149</v>
      </c>
      <c r="E61" s="218"/>
      <c r="F61" s="215" t="s">
        <v>153</v>
      </c>
    </row>
    <row r="62" spans="3:6" ht="26" x14ac:dyDescent="0.35">
      <c r="C62" s="214"/>
      <c r="D62" s="218" t="s">
        <v>149</v>
      </c>
      <c r="E62" s="218"/>
      <c r="F62" s="215" t="s">
        <v>154</v>
      </c>
    </row>
    <row r="63" spans="3:6" x14ac:dyDescent="0.35">
      <c r="C63" s="214"/>
      <c r="D63" s="320" t="s">
        <v>149</v>
      </c>
      <c r="E63" s="320"/>
      <c r="F63" s="319" t="s">
        <v>155</v>
      </c>
    </row>
    <row r="64" spans="3:6" ht="26" x14ac:dyDescent="0.35">
      <c r="C64" s="214"/>
      <c r="D64" s="218" t="s">
        <v>149</v>
      </c>
      <c r="E64" s="218"/>
      <c r="F64" s="215" t="s">
        <v>157</v>
      </c>
    </row>
    <row r="65" spans="3:6" ht="26" x14ac:dyDescent="0.35">
      <c r="C65" s="214"/>
      <c r="D65" s="218" t="s">
        <v>149</v>
      </c>
      <c r="E65" s="218"/>
      <c r="F65" s="215" t="s">
        <v>158</v>
      </c>
    </row>
    <row r="66" spans="3:6" ht="26" x14ac:dyDescent="0.35">
      <c r="C66" s="214"/>
      <c r="D66" s="218" t="s">
        <v>149</v>
      </c>
      <c r="E66" s="218"/>
      <c r="F66" s="215" t="s">
        <v>159</v>
      </c>
    </row>
    <row r="67" spans="3:6" ht="26" x14ac:dyDescent="0.35">
      <c r="C67" s="214"/>
      <c r="D67" s="218" t="s">
        <v>149</v>
      </c>
      <c r="E67" s="218"/>
      <c r="F67" s="215" t="s">
        <v>160</v>
      </c>
    </row>
    <row r="68" spans="3:6" s="216" customFormat="1" ht="13" x14ac:dyDescent="0.3">
      <c r="C68" s="217"/>
      <c r="D68" s="218"/>
      <c r="E68" s="218"/>
      <c r="F68" s="215"/>
    </row>
    <row r="69" spans="3:6" s="83" customFormat="1" ht="31.5" customHeight="1" x14ac:dyDescent="0.35">
      <c r="C69" s="334" t="s">
        <v>173</v>
      </c>
      <c r="D69" s="334"/>
      <c r="E69" s="334"/>
      <c r="F69" s="334"/>
    </row>
    <row r="70" spans="3:6" ht="15.5" x14ac:dyDescent="0.35">
      <c r="C70" s="213"/>
      <c r="F70" s="210"/>
    </row>
    <row r="71" spans="3:6" s="84" customFormat="1" ht="15.5" x14ac:dyDescent="0.35">
      <c r="F71" s="211"/>
    </row>
    <row r="72" spans="3:6" s="84" customFormat="1" ht="15.5" x14ac:dyDescent="0.35">
      <c r="F72" s="211"/>
    </row>
    <row r="73" spans="3:6" ht="15.5" x14ac:dyDescent="0.35">
      <c r="F73" s="211"/>
    </row>
    <row r="74" spans="3:6" ht="15.5" x14ac:dyDescent="0.35">
      <c r="F74" s="211"/>
    </row>
    <row r="75" spans="3:6" ht="15.5" x14ac:dyDescent="0.35">
      <c r="F75" s="211"/>
    </row>
    <row r="76" spans="3:6" ht="15.5" x14ac:dyDescent="0.35">
      <c r="F76" s="211"/>
    </row>
    <row r="77" spans="3:6" ht="15.5" x14ac:dyDescent="0.35">
      <c r="F77" s="212"/>
    </row>
    <row r="78" spans="3:6" ht="15.5" x14ac:dyDescent="0.35">
      <c r="F78" s="80"/>
    </row>
    <row r="79" spans="3:6" ht="15.5" x14ac:dyDescent="0.35">
      <c r="F79" s="80"/>
    </row>
  </sheetData>
  <mergeCells count="40">
    <mergeCell ref="E50:F50"/>
    <mergeCell ref="E44:F44"/>
    <mergeCell ref="E16:F16"/>
    <mergeCell ref="E17:F17"/>
    <mergeCell ref="E18:F18"/>
    <mergeCell ref="E28:F28"/>
    <mergeCell ref="E29:F29"/>
    <mergeCell ref="D37:F37"/>
    <mergeCell ref="D14:F14"/>
    <mergeCell ref="C19:F19"/>
    <mergeCell ref="C20:F20"/>
    <mergeCell ref="A1:F1"/>
    <mergeCell ref="B2:F2"/>
    <mergeCell ref="C3:F3"/>
    <mergeCell ref="C4:F4"/>
    <mergeCell ref="D5:F5"/>
    <mergeCell ref="D6:F6"/>
    <mergeCell ref="E7:F7"/>
    <mergeCell ref="E8:F8"/>
    <mergeCell ref="E9:F9"/>
    <mergeCell ref="E10:F10"/>
    <mergeCell ref="E11:F11"/>
    <mergeCell ref="E12:F12"/>
    <mergeCell ref="E15:F15"/>
    <mergeCell ref="C69:F69"/>
    <mergeCell ref="C21:F21"/>
    <mergeCell ref="B23:F23"/>
    <mergeCell ref="C24:F24"/>
    <mergeCell ref="C25:F25"/>
    <mergeCell ref="D26:F26"/>
    <mergeCell ref="D27:F27"/>
    <mergeCell ref="E30:F30"/>
    <mergeCell ref="E31:F31"/>
    <mergeCell ref="E32:F32"/>
    <mergeCell ref="E33:F33"/>
    <mergeCell ref="E34:F34"/>
    <mergeCell ref="E35:F35"/>
    <mergeCell ref="E38:F38"/>
    <mergeCell ref="E39:F39"/>
    <mergeCell ref="E52:F52"/>
  </mergeCells>
  <printOptions horizontalCentered="1"/>
  <pageMargins left="0.7" right="0.7" top="0.75" bottom="0.5" header="0.3" footer="0.3"/>
  <pageSetup scale="96" orientation="portrait" r:id="rId1"/>
  <headerFooter>
    <oddHeader>&amp;C&amp;"-,Bold"&amp;16Instructions</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5"/>
  <sheetViews>
    <sheetView zoomScale="90" zoomScaleNormal="90" workbookViewId="0">
      <pane xSplit="1" ySplit="3" topLeftCell="B43" activePane="bottomRight" state="frozen"/>
      <selection pane="topRight" activeCell="B1" sqref="B1"/>
      <selection pane="bottomLeft" activeCell="A4" sqref="A4"/>
      <selection pane="bottomRight" activeCell="B54" sqref="B54"/>
    </sheetView>
  </sheetViews>
  <sheetFormatPr defaultColWidth="9.1796875" defaultRowHeight="14.5" x14ac:dyDescent="0.35"/>
  <cols>
    <col min="1" max="1" width="73.453125" style="8" customWidth="1"/>
    <col min="2" max="6" width="15.54296875" style="9" customWidth="1"/>
    <col min="7" max="9" width="22.453125" style="8" customWidth="1"/>
    <col min="10" max="10" width="22.453125" style="9" customWidth="1"/>
    <col min="11" max="11" width="22.453125" style="19" customWidth="1"/>
    <col min="12" max="13" width="22.81640625" style="8" customWidth="1"/>
    <col min="14" max="14" width="85.54296875" style="12" customWidth="1"/>
    <col min="15" max="16384" width="9.1796875" style="8"/>
  </cols>
  <sheetData>
    <row r="1" spans="1:14" s="50" customFormat="1" ht="34" customHeight="1" x14ac:dyDescent="0.35">
      <c r="A1" s="346" t="s">
        <v>45</v>
      </c>
      <c r="B1" s="345" t="s">
        <v>108</v>
      </c>
      <c r="C1" s="345"/>
      <c r="D1" s="345"/>
      <c r="E1" s="345"/>
      <c r="F1" s="345"/>
      <c r="G1" s="345"/>
      <c r="H1" s="345"/>
      <c r="I1" s="305" t="s">
        <v>44</v>
      </c>
      <c r="J1" s="345" t="s">
        <v>43</v>
      </c>
      <c r="K1" s="345"/>
      <c r="L1" s="345" t="s">
        <v>177</v>
      </c>
      <c r="M1" s="345"/>
      <c r="N1" s="306"/>
    </row>
    <row r="2" spans="1:14" ht="72.5" x14ac:dyDescent="0.35">
      <c r="A2" s="347"/>
      <c r="B2" s="344" t="s">
        <v>186</v>
      </c>
      <c r="C2" s="344"/>
      <c r="D2" s="344"/>
      <c r="E2" s="344"/>
      <c r="F2" s="344"/>
      <c r="G2" s="290" t="s">
        <v>187</v>
      </c>
      <c r="H2" s="291" t="s">
        <v>188</v>
      </c>
      <c r="I2" s="292" t="s">
        <v>89</v>
      </c>
      <c r="J2" s="298" t="s">
        <v>80</v>
      </c>
      <c r="K2" s="299" t="s">
        <v>88</v>
      </c>
      <c r="L2" s="291" t="s">
        <v>176</v>
      </c>
      <c r="M2" s="293" t="s">
        <v>161</v>
      </c>
      <c r="N2" s="307"/>
    </row>
    <row r="3" spans="1:14" s="51" customFormat="1" ht="58" x14ac:dyDescent="0.35">
      <c r="A3" s="308" t="s">
        <v>28</v>
      </c>
      <c r="B3" s="300" t="s">
        <v>83</v>
      </c>
      <c r="C3" s="300" t="s">
        <v>84</v>
      </c>
      <c r="D3" s="300" t="s">
        <v>86</v>
      </c>
      <c r="E3" s="300" t="s">
        <v>85</v>
      </c>
      <c r="F3" s="294" t="s">
        <v>183</v>
      </c>
      <c r="G3" s="294" t="s">
        <v>184</v>
      </c>
      <c r="H3" s="295" t="s">
        <v>185</v>
      </c>
      <c r="I3" s="294" t="s">
        <v>182</v>
      </c>
      <c r="J3" s="301" t="s">
        <v>0</v>
      </c>
      <c r="K3" s="302" t="s">
        <v>90</v>
      </c>
      <c r="L3" s="303" t="s">
        <v>178</v>
      </c>
      <c r="M3" s="294" t="s">
        <v>109</v>
      </c>
      <c r="N3" s="309" t="s">
        <v>87</v>
      </c>
    </row>
    <row r="4" spans="1:14" x14ac:dyDescent="0.35">
      <c r="A4" s="331" t="s">
        <v>103</v>
      </c>
      <c r="B4" s="35"/>
      <c r="C4" s="35"/>
      <c r="D4" s="35"/>
      <c r="E4" s="35"/>
      <c r="F4" s="37">
        <f>SUM(Table1[[#This Row],[Appropriated Fund (APF)]:[National Guard Technician (NG TECH)]])</f>
        <v>0</v>
      </c>
      <c r="G4" s="38"/>
      <c r="H4" s="38"/>
      <c r="I4" s="296">
        <f>F4+G4+H4</f>
        <v>0</v>
      </c>
      <c r="J4" s="35"/>
      <c r="K4" s="223" t="str">
        <f t="shared" ref="K4:K34" si="0">IFERROR(I4/J4,"0.0%")</f>
        <v>0.0%</v>
      </c>
      <c r="L4" s="38"/>
      <c r="M4" s="227" t="str">
        <f>IFERROR(L4/F4,"0.0%")</f>
        <v>0.0%</v>
      </c>
      <c r="N4" s="310"/>
    </row>
    <row r="5" spans="1:14" x14ac:dyDescent="0.35">
      <c r="A5" s="331" t="s">
        <v>104</v>
      </c>
      <c r="B5" s="35"/>
      <c r="C5" s="35"/>
      <c r="D5" s="35"/>
      <c r="E5" s="35"/>
      <c r="F5" s="37">
        <f>SUM(Table1[[#This Row],[Appropriated Fund (APF)]:[National Guard Technician (NG TECH)]])</f>
        <v>0</v>
      </c>
      <c r="G5" s="38"/>
      <c r="H5" s="38"/>
      <c r="I5" s="296">
        <f t="shared" ref="I5:I34" si="1">F5+G5+H5</f>
        <v>0</v>
      </c>
      <c r="J5" s="35"/>
      <c r="K5" s="223" t="str">
        <f t="shared" si="0"/>
        <v>0.0%</v>
      </c>
      <c r="L5" s="38"/>
      <c r="M5" s="226" t="str">
        <f t="shared" ref="M5:M34" si="2">IFERROR(L5/F5,"0.0%")</f>
        <v>0.0%</v>
      </c>
      <c r="N5" s="89"/>
    </row>
    <row r="6" spans="1:14" x14ac:dyDescent="0.35">
      <c r="A6" s="331" t="s">
        <v>105</v>
      </c>
      <c r="B6" s="35"/>
      <c r="C6" s="35"/>
      <c r="D6" s="35"/>
      <c r="E6" s="35"/>
      <c r="F6" s="37">
        <f>SUM(Table1[[#This Row],[Appropriated Fund (APF)]:[National Guard Technician (NG TECH)]])</f>
        <v>0</v>
      </c>
      <c r="G6" s="38"/>
      <c r="H6" s="38"/>
      <c r="I6" s="296">
        <f t="shared" si="1"/>
        <v>0</v>
      </c>
      <c r="J6" s="35"/>
      <c r="K6" s="223" t="str">
        <f t="shared" si="0"/>
        <v>0.0%</v>
      </c>
      <c r="L6" s="38"/>
      <c r="M6" s="227" t="str">
        <f t="shared" si="2"/>
        <v>0.0%</v>
      </c>
      <c r="N6" s="86"/>
    </row>
    <row r="7" spans="1:14" x14ac:dyDescent="0.35">
      <c r="A7" s="331" t="s">
        <v>102</v>
      </c>
      <c r="B7" s="35"/>
      <c r="C7" s="35"/>
      <c r="D7" s="35"/>
      <c r="E7" s="35"/>
      <c r="F7" s="37">
        <f>SUM(Table1[[#This Row],[Appropriated Fund (APF)]:[National Guard Technician (NG TECH)]])</f>
        <v>0</v>
      </c>
      <c r="G7" s="38"/>
      <c r="H7" s="38"/>
      <c r="I7" s="296">
        <f>F7+G7+H7</f>
        <v>0</v>
      </c>
      <c r="J7" s="35"/>
      <c r="K7" s="223" t="str">
        <f t="shared" si="0"/>
        <v>0.0%</v>
      </c>
      <c r="L7" s="38"/>
      <c r="M7" s="226" t="str">
        <f t="shared" si="2"/>
        <v>0.0%</v>
      </c>
      <c r="N7" s="87"/>
    </row>
    <row r="8" spans="1:14" x14ac:dyDescent="0.35">
      <c r="A8" s="332" t="s">
        <v>21</v>
      </c>
      <c r="B8" s="304"/>
      <c r="C8" s="36"/>
      <c r="D8" s="36"/>
      <c r="E8" s="35"/>
      <c r="F8" s="37">
        <f>SUM(Table1[[#This Row],[Appropriated Fund (APF)]:[National Guard Technician (NG TECH)]])</f>
        <v>0</v>
      </c>
      <c r="G8" s="38"/>
      <c r="H8" s="36"/>
      <c r="I8" s="297">
        <f>F8+G8+H8</f>
        <v>0</v>
      </c>
      <c r="J8" s="35"/>
      <c r="K8" s="224" t="str">
        <f t="shared" si="0"/>
        <v>0.0%</v>
      </c>
      <c r="L8" s="36"/>
      <c r="M8" s="228" t="str">
        <f t="shared" si="2"/>
        <v>0.0%</v>
      </c>
      <c r="N8" s="88"/>
    </row>
    <row r="9" spans="1:14" x14ac:dyDescent="0.35">
      <c r="A9" s="331" t="s">
        <v>1</v>
      </c>
      <c r="B9" s="35"/>
      <c r="C9" s="35"/>
      <c r="D9" s="35"/>
      <c r="E9" s="35"/>
      <c r="F9" s="37">
        <f>SUM(Table1[[#This Row],[Appropriated Fund (APF)]:[National Guard Technician (NG TECH)]])</f>
        <v>0</v>
      </c>
      <c r="G9" s="38"/>
      <c r="H9" s="38"/>
      <c r="I9" s="296">
        <f t="shared" si="1"/>
        <v>0</v>
      </c>
      <c r="J9" s="35"/>
      <c r="K9" s="223" t="str">
        <f t="shared" si="0"/>
        <v>0.0%</v>
      </c>
      <c r="L9" s="38"/>
      <c r="M9" s="226" t="str">
        <f t="shared" si="2"/>
        <v>0.0%</v>
      </c>
      <c r="N9" s="89"/>
    </row>
    <row r="10" spans="1:14" x14ac:dyDescent="0.35">
      <c r="A10" s="331" t="s">
        <v>2</v>
      </c>
      <c r="B10" s="35"/>
      <c r="C10" s="35"/>
      <c r="D10" s="35"/>
      <c r="E10" s="35"/>
      <c r="F10" s="37">
        <f>SUM(Table1[[#This Row],[Appropriated Fund (APF)]:[National Guard Technician (NG TECH)]])</f>
        <v>0</v>
      </c>
      <c r="G10" s="38"/>
      <c r="H10" s="38"/>
      <c r="I10" s="296">
        <f>F10+G10+H10</f>
        <v>0</v>
      </c>
      <c r="J10" s="35"/>
      <c r="K10" s="223" t="str">
        <f t="shared" si="0"/>
        <v>0.0%</v>
      </c>
      <c r="L10" s="38"/>
      <c r="M10" s="226" t="str">
        <f t="shared" si="2"/>
        <v>0.0%</v>
      </c>
      <c r="N10" s="87"/>
    </row>
    <row r="11" spans="1:14" x14ac:dyDescent="0.35">
      <c r="A11" s="331" t="s">
        <v>3</v>
      </c>
      <c r="B11" s="35"/>
      <c r="C11" s="35"/>
      <c r="D11" s="35"/>
      <c r="E11" s="35"/>
      <c r="F11" s="37">
        <f>SUM(Table1[[#This Row],[Appropriated Fund (APF)]:[National Guard Technician (NG TECH)]])</f>
        <v>0</v>
      </c>
      <c r="G11" s="38"/>
      <c r="H11" s="38"/>
      <c r="I11" s="296">
        <f t="shared" si="1"/>
        <v>0</v>
      </c>
      <c r="J11" s="35"/>
      <c r="K11" s="223" t="str">
        <f t="shared" si="0"/>
        <v>0.0%</v>
      </c>
      <c r="L11" s="38"/>
      <c r="M11" s="226" t="str">
        <f t="shared" si="2"/>
        <v>0.0%</v>
      </c>
      <c r="N11" s="89"/>
    </row>
    <row r="12" spans="1:14" x14ac:dyDescent="0.35">
      <c r="A12" s="331" t="s">
        <v>4</v>
      </c>
      <c r="B12" s="35"/>
      <c r="C12" s="35"/>
      <c r="D12" s="35"/>
      <c r="E12" s="35"/>
      <c r="F12" s="37">
        <f>SUM(Table1[[#This Row],[Appropriated Fund (APF)]:[National Guard Technician (NG TECH)]])</f>
        <v>0</v>
      </c>
      <c r="G12" s="38"/>
      <c r="H12" s="38"/>
      <c r="I12" s="296">
        <f t="shared" si="1"/>
        <v>0</v>
      </c>
      <c r="J12" s="35"/>
      <c r="K12" s="223" t="str">
        <f t="shared" si="0"/>
        <v>0.0%</v>
      </c>
      <c r="L12" s="38"/>
      <c r="M12" s="226" t="str">
        <f t="shared" si="2"/>
        <v>0.0%</v>
      </c>
      <c r="N12" s="90"/>
    </row>
    <row r="13" spans="1:14" x14ac:dyDescent="0.35">
      <c r="A13" s="331" t="s">
        <v>5</v>
      </c>
      <c r="B13" s="35"/>
      <c r="C13" s="35"/>
      <c r="D13" s="35"/>
      <c r="E13" s="35"/>
      <c r="F13" s="37">
        <f>SUM(Table1[[#This Row],[Appropriated Fund (APF)]:[National Guard Technician (NG TECH)]])</f>
        <v>0</v>
      </c>
      <c r="G13" s="38"/>
      <c r="H13" s="38"/>
      <c r="I13" s="296">
        <f t="shared" si="1"/>
        <v>0</v>
      </c>
      <c r="J13" s="35"/>
      <c r="K13" s="223" t="str">
        <f t="shared" si="0"/>
        <v>0.0%</v>
      </c>
      <c r="L13" s="38"/>
      <c r="M13" s="226" t="str">
        <f t="shared" si="2"/>
        <v>0.0%</v>
      </c>
      <c r="N13" s="87"/>
    </row>
    <row r="14" spans="1:14" x14ac:dyDescent="0.35">
      <c r="A14" s="331" t="s">
        <v>66</v>
      </c>
      <c r="B14" s="35"/>
      <c r="C14" s="35"/>
      <c r="D14" s="35"/>
      <c r="E14" s="35"/>
      <c r="F14" s="37">
        <f>SUM(Table1[[#This Row],[Appropriated Fund (APF)]:[National Guard Technician (NG TECH)]])</f>
        <v>0</v>
      </c>
      <c r="G14" s="38"/>
      <c r="H14" s="38"/>
      <c r="I14" s="296">
        <f t="shared" si="1"/>
        <v>0</v>
      </c>
      <c r="J14" s="35"/>
      <c r="K14" s="223" t="str">
        <f t="shared" si="0"/>
        <v>0.0%</v>
      </c>
      <c r="L14" s="38"/>
      <c r="M14" s="226" t="str">
        <f t="shared" si="2"/>
        <v>0.0%</v>
      </c>
      <c r="N14" s="91"/>
    </row>
    <row r="15" spans="1:14" x14ac:dyDescent="0.35">
      <c r="A15" s="331" t="s">
        <v>6</v>
      </c>
      <c r="B15" s="35"/>
      <c r="C15" s="35"/>
      <c r="D15" s="35"/>
      <c r="E15" s="35"/>
      <c r="F15" s="37">
        <f>SUM(Table1[[#This Row],[Appropriated Fund (APF)]:[National Guard Technician (NG TECH)]])</f>
        <v>0</v>
      </c>
      <c r="G15" s="38"/>
      <c r="H15" s="38"/>
      <c r="I15" s="296">
        <f t="shared" si="1"/>
        <v>0</v>
      </c>
      <c r="J15" s="35"/>
      <c r="K15" s="223" t="str">
        <f t="shared" si="0"/>
        <v>0.0%</v>
      </c>
      <c r="L15" s="38"/>
      <c r="M15" s="226" t="str">
        <f t="shared" si="2"/>
        <v>0.0%</v>
      </c>
      <c r="N15" s="87"/>
    </row>
    <row r="16" spans="1:14" x14ac:dyDescent="0.35">
      <c r="A16" s="331" t="s">
        <v>7</v>
      </c>
      <c r="B16" s="35"/>
      <c r="C16" s="35"/>
      <c r="D16" s="35"/>
      <c r="E16" s="35"/>
      <c r="F16" s="37">
        <f>SUM(Table1[[#This Row],[Appropriated Fund (APF)]:[National Guard Technician (NG TECH)]])</f>
        <v>0</v>
      </c>
      <c r="G16" s="38"/>
      <c r="H16" s="38"/>
      <c r="I16" s="296">
        <f t="shared" si="1"/>
        <v>0</v>
      </c>
      <c r="J16" s="35"/>
      <c r="K16" s="223" t="str">
        <f t="shared" si="0"/>
        <v>0.0%</v>
      </c>
      <c r="L16" s="38"/>
      <c r="M16" s="226" t="str">
        <f t="shared" si="2"/>
        <v>0.0%</v>
      </c>
      <c r="N16" s="87"/>
    </row>
    <row r="17" spans="1:14" x14ac:dyDescent="0.35">
      <c r="A17" s="331" t="s">
        <v>67</v>
      </c>
      <c r="B17" s="35"/>
      <c r="C17" s="35"/>
      <c r="D17" s="35"/>
      <c r="E17" s="35"/>
      <c r="F17" s="37">
        <f>SUM(Table1[[#This Row],[Appropriated Fund (APF)]:[National Guard Technician (NG TECH)]])</f>
        <v>0</v>
      </c>
      <c r="G17" s="38"/>
      <c r="H17" s="38"/>
      <c r="I17" s="296">
        <f t="shared" si="1"/>
        <v>0</v>
      </c>
      <c r="J17" s="35"/>
      <c r="K17" s="223" t="str">
        <f t="shared" si="0"/>
        <v>0.0%</v>
      </c>
      <c r="L17" s="38"/>
      <c r="M17" s="226" t="str">
        <f t="shared" si="2"/>
        <v>0.0%</v>
      </c>
      <c r="N17" s="219"/>
    </row>
    <row r="18" spans="1:14" x14ac:dyDescent="0.35">
      <c r="A18" s="331" t="s">
        <v>8</v>
      </c>
      <c r="B18" s="35"/>
      <c r="C18" s="35"/>
      <c r="D18" s="35"/>
      <c r="E18" s="35"/>
      <c r="F18" s="37">
        <f>SUM(Table1[[#This Row],[Appropriated Fund (APF)]:[National Guard Technician (NG TECH)]])</f>
        <v>0</v>
      </c>
      <c r="G18" s="38"/>
      <c r="H18" s="38"/>
      <c r="I18" s="296">
        <f t="shared" si="1"/>
        <v>0</v>
      </c>
      <c r="J18" s="35"/>
      <c r="K18" s="223" t="str">
        <f t="shared" si="0"/>
        <v>0.0%</v>
      </c>
      <c r="L18" s="38"/>
      <c r="M18" s="226" t="str">
        <f t="shared" si="2"/>
        <v>0.0%</v>
      </c>
      <c r="N18" s="91"/>
    </row>
    <row r="19" spans="1:14" x14ac:dyDescent="0.35">
      <c r="A19" s="331" t="s">
        <v>9</v>
      </c>
      <c r="B19" s="35"/>
      <c r="C19" s="35"/>
      <c r="D19" s="35"/>
      <c r="E19" s="35"/>
      <c r="F19" s="37">
        <f>SUM(Table1[[#This Row],[Appropriated Fund (APF)]:[National Guard Technician (NG TECH)]])</f>
        <v>0</v>
      </c>
      <c r="G19" s="38"/>
      <c r="H19" s="38"/>
      <c r="I19" s="296">
        <f t="shared" si="1"/>
        <v>0</v>
      </c>
      <c r="J19" s="35"/>
      <c r="K19" s="223" t="str">
        <f t="shared" si="0"/>
        <v>0.0%</v>
      </c>
      <c r="L19" s="38"/>
      <c r="M19" s="226" t="str">
        <f t="shared" si="2"/>
        <v>0.0%</v>
      </c>
      <c r="N19" s="87"/>
    </row>
    <row r="20" spans="1:14" x14ac:dyDescent="0.35">
      <c r="A20" s="331" t="s">
        <v>61</v>
      </c>
      <c r="B20" s="35"/>
      <c r="C20" s="35"/>
      <c r="D20" s="35"/>
      <c r="E20" s="35"/>
      <c r="F20" s="37">
        <f>SUM(Table1[[#This Row],[Appropriated Fund (APF)]:[National Guard Technician (NG TECH)]])</f>
        <v>0</v>
      </c>
      <c r="G20" s="38"/>
      <c r="H20" s="38"/>
      <c r="I20" s="296">
        <f>F20+G20+H20</f>
        <v>0</v>
      </c>
      <c r="J20" s="35"/>
      <c r="K20" s="223" t="str">
        <f t="shared" si="0"/>
        <v>0.0%</v>
      </c>
      <c r="L20" s="38"/>
      <c r="M20" s="226" t="str">
        <f t="shared" si="2"/>
        <v>0.0%</v>
      </c>
      <c r="N20" s="87"/>
    </row>
    <row r="21" spans="1:14" x14ac:dyDescent="0.35">
      <c r="A21" s="331" t="s">
        <v>60</v>
      </c>
      <c r="B21" s="35"/>
      <c r="C21" s="35"/>
      <c r="D21" s="35"/>
      <c r="E21" s="35"/>
      <c r="F21" s="37">
        <f>SUM(Table1[[#This Row],[Appropriated Fund (APF)]:[National Guard Technician (NG TECH)]])</f>
        <v>0</v>
      </c>
      <c r="G21" s="38"/>
      <c r="H21" s="38"/>
      <c r="I21" s="296">
        <f t="shared" si="1"/>
        <v>0</v>
      </c>
      <c r="J21" s="35"/>
      <c r="K21" s="223" t="str">
        <f t="shared" si="0"/>
        <v>0.0%</v>
      </c>
      <c r="L21" s="38"/>
      <c r="M21" s="226" t="str">
        <f t="shared" si="2"/>
        <v>0.0%</v>
      </c>
      <c r="N21" s="87"/>
    </row>
    <row r="22" spans="1:14" x14ac:dyDescent="0.35">
      <c r="A22" s="331" t="s">
        <v>50</v>
      </c>
      <c r="B22" s="35"/>
      <c r="C22" s="35"/>
      <c r="D22" s="35"/>
      <c r="E22" s="35"/>
      <c r="F22" s="37">
        <f>SUM(Table1[[#This Row],[Appropriated Fund (APF)]:[National Guard Technician (NG TECH)]])</f>
        <v>0</v>
      </c>
      <c r="G22" s="38"/>
      <c r="H22" s="38"/>
      <c r="I22" s="296">
        <f t="shared" si="1"/>
        <v>0</v>
      </c>
      <c r="J22" s="35"/>
      <c r="K22" s="223" t="str">
        <f t="shared" si="0"/>
        <v>0.0%</v>
      </c>
      <c r="L22" s="38"/>
      <c r="M22" s="226" t="str">
        <f t="shared" si="2"/>
        <v>0.0%</v>
      </c>
      <c r="N22" s="87"/>
    </row>
    <row r="23" spans="1:14" x14ac:dyDescent="0.35">
      <c r="A23" s="331" t="s">
        <v>12</v>
      </c>
      <c r="B23" s="35"/>
      <c r="C23" s="35"/>
      <c r="D23" s="35"/>
      <c r="E23" s="35"/>
      <c r="F23" s="37">
        <f>SUM(Table1[[#This Row],[Appropriated Fund (APF)]:[National Guard Technician (NG TECH)]])</f>
        <v>0</v>
      </c>
      <c r="G23" s="38"/>
      <c r="H23" s="38"/>
      <c r="I23" s="296">
        <f t="shared" si="1"/>
        <v>0</v>
      </c>
      <c r="J23" s="35"/>
      <c r="K23" s="223" t="str">
        <f t="shared" si="0"/>
        <v>0.0%</v>
      </c>
      <c r="L23" s="38"/>
      <c r="M23" s="226" t="str">
        <f t="shared" si="2"/>
        <v>0.0%</v>
      </c>
      <c r="N23" s="87"/>
    </row>
    <row r="24" spans="1:14" x14ac:dyDescent="0.35">
      <c r="A24" s="331" t="s">
        <v>62</v>
      </c>
      <c r="B24" s="35"/>
      <c r="C24" s="35"/>
      <c r="D24" s="35"/>
      <c r="E24" s="35"/>
      <c r="F24" s="37">
        <f>SUM(Table1[[#This Row],[Appropriated Fund (APF)]:[National Guard Technician (NG TECH)]])</f>
        <v>0</v>
      </c>
      <c r="G24" s="38"/>
      <c r="H24" s="38"/>
      <c r="I24" s="296">
        <f t="shared" si="1"/>
        <v>0</v>
      </c>
      <c r="J24" s="35"/>
      <c r="K24" s="223" t="str">
        <f t="shared" si="0"/>
        <v>0.0%</v>
      </c>
      <c r="L24" s="38"/>
      <c r="M24" s="226" t="str">
        <f t="shared" si="2"/>
        <v>0.0%</v>
      </c>
      <c r="N24" s="89"/>
    </row>
    <row r="25" spans="1:14" x14ac:dyDescent="0.35">
      <c r="A25" s="331" t="s">
        <v>14</v>
      </c>
      <c r="B25" s="35"/>
      <c r="C25" s="35"/>
      <c r="D25" s="35"/>
      <c r="E25" s="35"/>
      <c r="F25" s="37">
        <f>SUM(Table1[[#This Row],[Appropriated Fund (APF)]:[National Guard Technician (NG TECH)]])</f>
        <v>0</v>
      </c>
      <c r="G25" s="38"/>
      <c r="H25" s="38"/>
      <c r="I25" s="296">
        <f t="shared" si="1"/>
        <v>0</v>
      </c>
      <c r="J25" s="35"/>
      <c r="K25" s="223" t="str">
        <f t="shared" si="0"/>
        <v>0.0%</v>
      </c>
      <c r="L25" s="38"/>
      <c r="M25" s="226" t="str">
        <f t="shared" si="2"/>
        <v>0.0%</v>
      </c>
      <c r="N25" s="92"/>
    </row>
    <row r="26" spans="1:14" x14ac:dyDescent="0.35">
      <c r="A26" s="331" t="s">
        <v>15</v>
      </c>
      <c r="B26" s="35"/>
      <c r="C26" s="35"/>
      <c r="D26" s="35"/>
      <c r="E26" s="35"/>
      <c r="F26" s="37">
        <f>SUM(Table1[[#This Row],[Appropriated Fund (APF)]:[National Guard Technician (NG TECH)]])</f>
        <v>0</v>
      </c>
      <c r="G26" s="38"/>
      <c r="H26" s="38"/>
      <c r="I26" s="296">
        <f t="shared" si="1"/>
        <v>0</v>
      </c>
      <c r="J26" s="35"/>
      <c r="K26" s="223" t="str">
        <f t="shared" si="0"/>
        <v>0.0%</v>
      </c>
      <c r="L26" s="38"/>
      <c r="M26" s="226" t="str">
        <f t="shared" si="2"/>
        <v>0.0%</v>
      </c>
      <c r="N26" s="87"/>
    </row>
    <row r="27" spans="1:14" x14ac:dyDescent="0.35">
      <c r="A27" s="331" t="s">
        <v>16</v>
      </c>
      <c r="B27" s="35"/>
      <c r="C27" s="35"/>
      <c r="D27" s="35"/>
      <c r="E27" s="35"/>
      <c r="F27" s="37">
        <f>SUM(Table1[[#This Row],[Appropriated Fund (APF)]:[National Guard Technician (NG TECH)]])</f>
        <v>0</v>
      </c>
      <c r="G27" s="38"/>
      <c r="H27" s="38"/>
      <c r="I27" s="296">
        <f t="shared" si="1"/>
        <v>0</v>
      </c>
      <c r="J27" s="35"/>
      <c r="K27" s="223" t="str">
        <f t="shared" si="0"/>
        <v>0.0%</v>
      </c>
      <c r="L27" s="38"/>
      <c r="M27" s="226" t="str">
        <f t="shared" si="2"/>
        <v>0.0%</v>
      </c>
      <c r="N27" s="87"/>
    </row>
    <row r="28" spans="1:14" x14ac:dyDescent="0.35">
      <c r="A28" s="331" t="s">
        <v>59</v>
      </c>
      <c r="B28" s="35"/>
      <c r="C28" s="35"/>
      <c r="D28" s="35"/>
      <c r="E28" s="35"/>
      <c r="F28" s="37">
        <f>SUM(Table1[[#This Row],[Appropriated Fund (APF)]:[National Guard Technician (NG TECH)]])</f>
        <v>0</v>
      </c>
      <c r="G28" s="38"/>
      <c r="H28" s="38"/>
      <c r="I28" s="296">
        <f t="shared" si="1"/>
        <v>0</v>
      </c>
      <c r="J28" s="35"/>
      <c r="K28" s="223" t="str">
        <f t="shared" si="0"/>
        <v>0.0%</v>
      </c>
      <c r="L28" s="38"/>
      <c r="M28" s="226" t="str">
        <f t="shared" si="2"/>
        <v>0.0%</v>
      </c>
      <c r="N28" s="87"/>
    </row>
    <row r="29" spans="1:14" x14ac:dyDescent="0.35">
      <c r="A29" s="331" t="s">
        <v>17</v>
      </c>
      <c r="B29" s="35"/>
      <c r="C29" s="35"/>
      <c r="D29" s="35"/>
      <c r="E29" s="35"/>
      <c r="F29" s="37">
        <f>SUM(Table1[[#This Row],[Appropriated Fund (APF)]:[National Guard Technician (NG TECH)]])</f>
        <v>0</v>
      </c>
      <c r="G29" s="38"/>
      <c r="H29" s="38"/>
      <c r="I29" s="296">
        <f t="shared" si="1"/>
        <v>0</v>
      </c>
      <c r="J29" s="35"/>
      <c r="K29" s="223" t="str">
        <f t="shared" si="0"/>
        <v>0.0%</v>
      </c>
      <c r="L29" s="38"/>
      <c r="M29" s="226" t="str">
        <f t="shared" si="2"/>
        <v>0.0%</v>
      </c>
      <c r="N29" s="87"/>
    </row>
    <row r="30" spans="1:14" x14ac:dyDescent="0.35">
      <c r="A30" s="331" t="s">
        <v>58</v>
      </c>
      <c r="B30" s="35"/>
      <c r="C30" s="35"/>
      <c r="D30" s="35"/>
      <c r="E30" s="35"/>
      <c r="F30" s="37">
        <f>SUM(Table1[[#This Row],[Appropriated Fund (APF)]:[National Guard Technician (NG TECH)]])</f>
        <v>0</v>
      </c>
      <c r="G30" s="38"/>
      <c r="H30" s="38"/>
      <c r="I30" s="296">
        <f t="shared" si="1"/>
        <v>0</v>
      </c>
      <c r="J30" s="35"/>
      <c r="K30" s="223" t="str">
        <f t="shared" si="0"/>
        <v>0.0%</v>
      </c>
      <c r="L30" s="38"/>
      <c r="M30" s="226" t="str">
        <f t="shared" si="2"/>
        <v>0.0%</v>
      </c>
      <c r="N30" s="87"/>
    </row>
    <row r="31" spans="1:14" x14ac:dyDescent="0.35">
      <c r="A31" s="331" t="s">
        <v>18</v>
      </c>
      <c r="B31" s="35"/>
      <c r="C31" s="35"/>
      <c r="D31" s="35"/>
      <c r="E31" s="35"/>
      <c r="F31" s="37">
        <f>SUM(Table1[[#This Row],[Appropriated Fund (APF)]:[National Guard Technician (NG TECH)]])</f>
        <v>0</v>
      </c>
      <c r="G31" s="38"/>
      <c r="H31" s="38"/>
      <c r="I31" s="296">
        <f t="shared" si="1"/>
        <v>0</v>
      </c>
      <c r="J31" s="35"/>
      <c r="K31" s="223" t="str">
        <f t="shared" si="0"/>
        <v>0.0%</v>
      </c>
      <c r="L31" s="38"/>
      <c r="M31" s="226" t="str">
        <f t="shared" si="2"/>
        <v>0.0%</v>
      </c>
      <c r="N31" s="89"/>
    </row>
    <row r="32" spans="1:14" x14ac:dyDescent="0.35">
      <c r="A32" s="331" t="s">
        <v>19</v>
      </c>
      <c r="B32" s="35"/>
      <c r="C32" s="35"/>
      <c r="D32" s="35"/>
      <c r="E32" s="35"/>
      <c r="F32" s="37">
        <f>SUM(Table1[[#This Row],[Appropriated Fund (APF)]:[National Guard Technician (NG TECH)]])</f>
        <v>0</v>
      </c>
      <c r="G32" s="38"/>
      <c r="H32" s="38"/>
      <c r="I32" s="296">
        <f t="shared" si="1"/>
        <v>0</v>
      </c>
      <c r="J32" s="35"/>
      <c r="K32" s="223" t="str">
        <f t="shared" si="0"/>
        <v>0.0%</v>
      </c>
      <c r="L32" s="38"/>
      <c r="M32" s="226" t="str">
        <f t="shared" si="2"/>
        <v>0.0%</v>
      </c>
      <c r="N32" s="87"/>
    </row>
    <row r="33" spans="1:14" s="13" customFormat="1" x14ac:dyDescent="0.35">
      <c r="A33" s="331" t="s">
        <v>20</v>
      </c>
      <c r="B33" s="35"/>
      <c r="C33" s="35"/>
      <c r="D33" s="35"/>
      <c r="E33" s="35"/>
      <c r="F33" s="37">
        <f>SUM(Table1[[#This Row],[Appropriated Fund (APF)]:[National Guard Technician (NG TECH)]])</f>
        <v>0</v>
      </c>
      <c r="G33" s="38"/>
      <c r="H33" s="38"/>
      <c r="I33" s="296">
        <f t="shared" si="1"/>
        <v>0</v>
      </c>
      <c r="J33" s="35"/>
      <c r="K33" s="223" t="str">
        <f t="shared" si="0"/>
        <v>0.0%</v>
      </c>
      <c r="L33" s="38"/>
      <c r="M33" s="226" t="str">
        <f t="shared" si="2"/>
        <v>0.0%</v>
      </c>
      <c r="N33" s="87"/>
    </row>
    <row r="34" spans="1:14" ht="15" thickBot="1" x14ac:dyDescent="0.4">
      <c r="A34" s="333" t="s">
        <v>76</v>
      </c>
      <c r="B34" s="220"/>
      <c r="C34" s="220"/>
      <c r="D34" s="220"/>
      <c r="E34" s="220"/>
      <c r="F34" s="311">
        <f>SUM(Table1[[#This Row],[Appropriated Fund (APF)]:[National Guard Technician (NG TECH)]])</f>
        <v>0</v>
      </c>
      <c r="G34" s="221"/>
      <c r="H34" s="221"/>
      <c r="I34" s="312">
        <f t="shared" si="1"/>
        <v>0</v>
      </c>
      <c r="J34" s="220"/>
      <c r="K34" s="225" t="str">
        <f t="shared" si="0"/>
        <v>0.0%</v>
      </c>
      <c r="L34" s="221"/>
      <c r="M34" s="229" t="str">
        <f t="shared" si="2"/>
        <v>0.0%</v>
      </c>
      <c r="N34" s="222"/>
    </row>
    <row r="35" spans="1:14" ht="15" thickBot="1" x14ac:dyDescent="0.4">
      <c r="A35" s="52"/>
      <c r="B35" s="53"/>
      <c r="C35" s="53"/>
      <c r="D35" s="53"/>
      <c r="E35" s="53"/>
      <c r="F35" s="59"/>
      <c r="G35" s="54"/>
      <c r="H35" s="54"/>
      <c r="I35" s="59"/>
      <c r="J35" s="53"/>
      <c r="K35" s="60"/>
      <c r="L35" s="54"/>
      <c r="M35" s="61"/>
      <c r="N35" s="55"/>
    </row>
    <row r="36" spans="1:14" s="51" customFormat="1" ht="15" thickBot="1" x14ac:dyDescent="0.4">
      <c r="A36" s="62" t="s">
        <v>22</v>
      </c>
      <c r="B36" s="63">
        <f>SUM(B4:B34)</f>
        <v>0</v>
      </c>
      <c r="C36" s="63">
        <f t="shared" ref="C36:L36" si="3">SUM(C4:C34)</f>
        <v>0</v>
      </c>
      <c r="D36" s="63">
        <f t="shared" si="3"/>
        <v>0</v>
      </c>
      <c r="E36" s="63">
        <f t="shared" si="3"/>
        <v>0</v>
      </c>
      <c r="F36" s="49">
        <f>SUM(F4:F34)</f>
        <v>0</v>
      </c>
      <c r="G36" s="63">
        <f t="shared" si="3"/>
        <v>0</v>
      </c>
      <c r="H36" s="63">
        <f t="shared" si="3"/>
        <v>0</v>
      </c>
      <c r="I36" s="49">
        <f>F36+G36+H36</f>
        <v>0</v>
      </c>
      <c r="J36" s="63">
        <f>SUM(J4:J34)</f>
        <v>0</v>
      </c>
      <c r="K36" s="64" t="str">
        <f>IFERROR(I36/J36,"0.0%")</f>
        <v>0.0%</v>
      </c>
      <c r="L36" s="63">
        <f t="shared" si="3"/>
        <v>0</v>
      </c>
      <c r="M36" s="65" t="str">
        <f>IFERROR(L36/F36,"0.0%")</f>
        <v>0.0%</v>
      </c>
      <c r="N36" s="28"/>
    </row>
    <row r="37" spans="1:14" ht="15" thickBot="1" x14ac:dyDescent="0.4">
      <c r="A37" s="56"/>
    </row>
    <row r="38" spans="1:14" s="50" customFormat="1" ht="29" x14ac:dyDescent="0.35">
      <c r="A38" s="32" t="s">
        <v>78</v>
      </c>
      <c r="B38" s="30"/>
      <c r="C38" s="98" t="s">
        <v>162</v>
      </c>
      <c r="D38" s="280" t="s">
        <v>166</v>
      </c>
      <c r="E38" s="30"/>
      <c r="F38" s="30"/>
      <c r="J38" s="30"/>
      <c r="K38" s="57"/>
      <c r="N38" s="31"/>
    </row>
    <row r="39" spans="1:14" x14ac:dyDescent="0.35">
      <c r="A39" s="33" t="s">
        <v>29</v>
      </c>
      <c r="B39" s="10"/>
      <c r="C39" s="98" t="s">
        <v>163</v>
      </c>
      <c r="D39" s="280" t="s">
        <v>167</v>
      </c>
    </row>
    <row r="40" spans="1:14" x14ac:dyDescent="0.35">
      <c r="A40" s="33" t="s">
        <v>47</v>
      </c>
      <c r="B40" s="11"/>
      <c r="C40" s="98" t="s">
        <v>164</v>
      </c>
      <c r="D40" s="280" t="s">
        <v>168</v>
      </c>
    </row>
    <row r="41" spans="1:14" x14ac:dyDescent="0.35">
      <c r="A41" s="33" t="s">
        <v>30</v>
      </c>
      <c r="B41" s="10"/>
      <c r="C41" s="98" t="s">
        <v>165</v>
      </c>
      <c r="D41" s="280" t="s">
        <v>169</v>
      </c>
    </row>
    <row r="42" spans="1:14" ht="29" x14ac:dyDescent="0.35">
      <c r="A42" s="33" t="s">
        <v>42</v>
      </c>
      <c r="B42" s="10"/>
      <c r="C42" s="29"/>
      <c r="D42" s="281"/>
    </row>
    <row r="43" spans="1:14" ht="29" x14ac:dyDescent="0.35">
      <c r="A43" s="33" t="s">
        <v>65</v>
      </c>
      <c r="B43" s="10"/>
    </row>
    <row r="44" spans="1:14" ht="73" thickBot="1" x14ac:dyDescent="0.4">
      <c r="A44" s="34" t="s">
        <v>64</v>
      </c>
      <c r="B44" s="10"/>
    </row>
    <row r="45" spans="1:14" x14ac:dyDescent="0.35">
      <c r="A45" s="56"/>
    </row>
    <row r="46" spans="1:14" ht="15.5" x14ac:dyDescent="0.35">
      <c r="A46" s="58" t="s">
        <v>57</v>
      </c>
    </row>
    <row r="47" spans="1:14" x14ac:dyDescent="0.35">
      <c r="A47" s="85" t="s">
        <v>48</v>
      </c>
    </row>
    <row r="48" spans="1:14" x14ac:dyDescent="0.35">
      <c r="A48" s="85" t="s">
        <v>49</v>
      </c>
    </row>
    <row r="49" spans="1:2" x14ac:dyDescent="0.35">
      <c r="A49" s="85" t="s">
        <v>51</v>
      </c>
    </row>
    <row r="50" spans="1:2" x14ac:dyDescent="0.35">
      <c r="A50" s="85" t="s">
        <v>52</v>
      </c>
    </row>
    <row r="51" spans="1:2" x14ac:dyDescent="0.35">
      <c r="A51" s="85" t="s">
        <v>53</v>
      </c>
    </row>
    <row r="52" spans="1:2" x14ac:dyDescent="0.35">
      <c r="A52" s="85" t="s">
        <v>54</v>
      </c>
    </row>
    <row r="53" spans="1:2" x14ac:dyDescent="0.35">
      <c r="A53" s="85" t="s">
        <v>55</v>
      </c>
    </row>
    <row r="54" spans="1:2" x14ac:dyDescent="0.35">
      <c r="A54" s="85" t="s">
        <v>56</v>
      </c>
      <c r="B54" s="27" t="s">
        <v>220</v>
      </c>
    </row>
    <row r="55" spans="1:2" x14ac:dyDescent="0.35">
      <c r="A55" s="56"/>
    </row>
  </sheetData>
  <sheetProtection selectLockedCells="1"/>
  <mergeCells count="5">
    <mergeCell ref="B2:F2"/>
    <mergeCell ref="J1:K1"/>
    <mergeCell ref="L1:M1"/>
    <mergeCell ref="A1:A2"/>
    <mergeCell ref="B1:H1"/>
  </mergeCells>
  <printOptions horizontalCentered="1"/>
  <pageMargins left="0.2" right="0.2" top="0.65" bottom="0.75" header="0.3" footer="0.3"/>
  <pageSetup paperSize="5" scale="43" fitToHeight="0" orientation="landscape" r:id="rId1"/>
  <headerFooter>
    <oddHeader>&amp;L&amp;16DEFENSE CHIEF LEARNING OFFICER COUNCIL (D-CLOC)
TRAINING, EDUCATION AND PROFESSIONAL DEVELOPMENT (TE&amp;PD) DATA MANAGEMENT REPORT – FY 2022 (OCTOBER 1, 2021 - SEPTEMBER 30, 2022.  DATA AS OF 9/30/2022</oddHeader>
  </headerFooter>
  <ignoredErrors>
    <ignoredError sqref="K36" formula="1"/>
  </ignoredErrors>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O65"/>
  <sheetViews>
    <sheetView zoomScale="60" zoomScaleNormal="60" zoomScalePageLayoutView="40" workbookViewId="0">
      <pane xSplit="1" ySplit="2" topLeftCell="O23" activePane="bottomRight" state="frozen"/>
      <selection pane="topRight" activeCell="B1" sqref="B1"/>
      <selection pane="bottomLeft" activeCell="A3" sqref="A3"/>
      <selection pane="bottomRight" activeCell="PZ7" sqref="PZ7"/>
    </sheetView>
  </sheetViews>
  <sheetFormatPr defaultColWidth="9.1796875" defaultRowHeight="14.5" x14ac:dyDescent="0.35"/>
  <cols>
    <col min="1" max="1" width="71" style="20" customWidth="1"/>
    <col min="2" max="3" width="25.7265625" style="7" customWidth="1"/>
    <col min="4" max="5" width="25.7265625" style="20" customWidth="1"/>
    <col min="6" max="6" width="25.7265625" style="7" customWidth="1"/>
    <col min="7" max="7" width="25.7265625" style="20" customWidth="1"/>
    <col min="8" max="9" width="23.453125" style="24" customWidth="1"/>
    <col min="10" max="10" width="23.453125" style="20" customWidth="1"/>
    <col min="11" max="11" width="23.453125" style="6" customWidth="1"/>
    <col min="12" max="18" width="23.453125" style="20" customWidth="1"/>
    <col min="19" max="19" width="23.54296875" style="20" customWidth="1"/>
    <col min="20" max="21" width="24.1796875" style="20" customWidth="1"/>
    <col min="22" max="22" width="24.1796875" style="26" customWidth="1"/>
    <col min="23" max="26" width="24.1796875" style="3" customWidth="1"/>
    <col min="27" max="27" width="24.1796875" style="4" customWidth="1"/>
    <col min="28" max="30" width="24.1796875" style="26" customWidth="1"/>
    <col min="31" max="31" width="25.54296875" style="26" customWidth="1"/>
    <col min="32" max="32" width="25.54296875" style="5" customWidth="1"/>
    <col min="33" max="36" width="38.54296875" style="6" customWidth="1"/>
    <col min="37" max="37" width="38.54296875" style="20" customWidth="1"/>
    <col min="38" max="39" width="38.54296875" style="8" customWidth="1"/>
    <col min="40" max="431" width="9.1796875" style="8"/>
    <col min="432" max="16384" width="9.1796875" style="20"/>
  </cols>
  <sheetData>
    <row r="1" spans="1:431" s="2" customFormat="1" ht="69.75" customHeight="1" thickBot="1" x14ac:dyDescent="0.4">
      <c r="A1" s="207" t="s">
        <v>77</v>
      </c>
      <c r="B1" s="361" t="s">
        <v>137</v>
      </c>
      <c r="C1" s="362"/>
      <c r="D1" s="362"/>
      <c r="E1" s="362"/>
      <c r="F1" s="362"/>
      <c r="G1" s="363"/>
      <c r="H1" s="354" t="s">
        <v>136</v>
      </c>
      <c r="I1" s="355"/>
      <c r="J1" s="355"/>
      <c r="K1" s="355"/>
      <c r="L1" s="355"/>
      <c r="M1" s="356"/>
      <c r="N1" s="354" t="s">
        <v>218</v>
      </c>
      <c r="O1" s="355"/>
      <c r="P1" s="355"/>
      <c r="Q1" s="355"/>
      <c r="R1" s="355"/>
      <c r="S1" s="355"/>
      <c r="T1" s="355"/>
      <c r="U1" s="364"/>
      <c r="V1" s="357" t="s">
        <v>63</v>
      </c>
      <c r="W1" s="358"/>
      <c r="X1" s="358"/>
      <c r="Y1" s="358"/>
      <c r="Z1" s="359"/>
      <c r="AA1" s="354" t="s">
        <v>82</v>
      </c>
      <c r="AB1" s="355"/>
      <c r="AC1" s="355"/>
      <c r="AD1" s="355"/>
      <c r="AE1" s="360"/>
      <c r="AF1" s="282" t="s">
        <v>38</v>
      </c>
      <c r="AG1" s="350" t="s">
        <v>81</v>
      </c>
      <c r="AH1" s="351"/>
      <c r="AI1" s="351"/>
      <c r="AJ1" s="351"/>
      <c r="AK1" s="351"/>
      <c r="AL1" s="352"/>
      <c r="AM1" s="353"/>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row>
    <row r="2" spans="1:431" s="48" customFormat="1" ht="102" thickBot="1" x14ac:dyDescent="0.4">
      <c r="A2" s="283" t="s">
        <v>28</v>
      </c>
      <c r="B2" s="158" t="s">
        <v>35</v>
      </c>
      <c r="C2" s="159" t="s">
        <v>147</v>
      </c>
      <c r="D2" s="160" t="s">
        <v>46</v>
      </c>
      <c r="E2" s="161" t="s">
        <v>107</v>
      </c>
      <c r="F2" s="162" t="s">
        <v>36</v>
      </c>
      <c r="G2" s="161" t="s">
        <v>37</v>
      </c>
      <c r="H2" s="163" t="s">
        <v>135</v>
      </c>
      <c r="I2" s="164" t="s">
        <v>24</v>
      </c>
      <c r="J2" s="161" t="s">
        <v>74</v>
      </c>
      <c r="K2" s="161" t="s">
        <v>39</v>
      </c>
      <c r="L2" s="161" t="s">
        <v>75</v>
      </c>
      <c r="M2" s="165" t="s">
        <v>134</v>
      </c>
      <c r="N2" s="166" t="s">
        <v>181</v>
      </c>
      <c r="O2" s="161" t="s">
        <v>101</v>
      </c>
      <c r="P2" s="161" t="s">
        <v>139</v>
      </c>
      <c r="Q2" s="161" t="s">
        <v>40</v>
      </c>
      <c r="R2" s="161" t="s">
        <v>68</v>
      </c>
      <c r="S2" s="161" t="s">
        <v>69</v>
      </c>
      <c r="T2" s="161" t="s">
        <v>70</v>
      </c>
      <c r="U2" s="165" t="s">
        <v>150</v>
      </c>
      <c r="V2" s="166" t="s">
        <v>41</v>
      </c>
      <c r="W2" s="161" t="s">
        <v>31</v>
      </c>
      <c r="X2" s="161" t="s">
        <v>71</v>
      </c>
      <c r="Y2" s="161" t="s">
        <v>32</v>
      </c>
      <c r="Z2" s="165" t="s">
        <v>72</v>
      </c>
      <c r="AA2" s="163" t="s">
        <v>33</v>
      </c>
      <c r="AB2" s="161" t="s">
        <v>26</v>
      </c>
      <c r="AC2" s="161" t="s">
        <v>27</v>
      </c>
      <c r="AD2" s="161" t="s">
        <v>34</v>
      </c>
      <c r="AE2" s="167" t="s">
        <v>73</v>
      </c>
      <c r="AF2" s="165" t="s">
        <v>25</v>
      </c>
      <c r="AG2" s="168" t="s">
        <v>92</v>
      </c>
      <c r="AH2" s="168" t="s">
        <v>93</v>
      </c>
      <c r="AI2" s="168" t="s">
        <v>94</v>
      </c>
      <c r="AJ2" s="168" t="s">
        <v>95</v>
      </c>
      <c r="AK2" s="168" t="s">
        <v>23</v>
      </c>
      <c r="AL2" s="169" t="s">
        <v>180</v>
      </c>
      <c r="AM2" s="284" t="s">
        <v>179</v>
      </c>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c r="IJ2" s="47"/>
      <c r="IK2" s="47"/>
      <c r="IL2" s="47"/>
      <c r="IM2" s="47"/>
      <c r="IN2" s="47"/>
      <c r="IO2" s="47"/>
      <c r="IP2" s="47"/>
      <c r="IQ2" s="47"/>
      <c r="IR2" s="47"/>
      <c r="IS2" s="47"/>
      <c r="IT2" s="47"/>
      <c r="IU2" s="47"/>
      <c r="IV2" s="47"/>
      <c r="IW2" s="47"/>
      <c r="IX2" s="47"/>
      <c r="IY2" s="47"/>
      <c r="IZ2" s="47"/>
      <c r="JA2" s="47"/>
      <c r="JB2" s="47"/>
      <c r="JC2" s="47"/>
      <c r="JD2" s="47"/>
      <c r="JE2" s="47"/>
      <c r="JF2" s="47"/>
      <c r="JG2" s="47"/>
      <c r="JH2" s="47"/>
      <c r="JI2" s="47"/>
      <c r="JJ2" s="47"/>
      <c r="JK2" s="47"/>
      <c r="JL2" s="47"/>
      <c r="JM2" s="47"/>
      <c r="JN2" s="47"/>
      <c r="JO2" s="47"/>
      <c r="JP2" s="47"/>
      <c r="JQ2" s="47"/>
      <c r="JR2" s="47"/>
      <c r="JS2" s="47"/>
      <c r="JT2" s="47"/>
      <c r="JU2" s="47"/>
      <c r="JV2" s="47"/>
      <c r="JW2" s="47"/>
      <c r="JX2" s="47"/>
      <c r="JY2" s="47"/>
      <c r="JZ2" s="47"/>
      <c r="KA2" s="47"/>
      <c r="KB2" s="47"/>
      <c r="KC2" s="47"/>
      <c r="KD2" s="47"/>
      <c r="KE2" s="47"/>
      <c r="KF2" s="47"/>
      <c r="KG2" s="47"/>
      <c r="KH2" s="47"/>
      <c r="KI2" s="47"/>
      <c r="KJ2" s="47"/>
      <c r="KK2" s="47"/>
      <c r="KL2" s="47"/>
      <c r="KM2" s="47"/>
      <c r="KN2" s="47"/>
      <c r="KO2" s="47"/>
      <c r="KP2" s="47"/>
      <c r="KQ2" s="47"/>
      <c r="KR2" s="47"/>
      <c r="KS2" s="47"/>
      <c r="KT2" s="47"/>
      <c r="KU2" s="47"/>
      <c r="KV2" s="47"/>
      <c r="KW2" s="47"/>
      <c r="KX2" s="47"/>
      <c r="KY2" s="47"/>
      <c r="KZ2" s="47"/>
      <c r="LA2" s="47"/>
      <c r="LB2" s="47"/>
      <c r="LC2" s="47"/>
      <c r="LD2" s="47"/>
      <c r="LE2" s="47"/>
      <c r="LF2" s="47"/>
      <c r="LG2" s="47"/>
      <c r="LH2" s="47"/>
      <c r="LI2" s="47"/>
      <c r="LJ2" s="47"/>
      <c r="LK2" s="47"/>
      <c r="LL2" s="47"/>
      <c r="LM2" s="47"/>
      <c r="LN2" s="47"/>
      <c r="LO2" s="47"/>
      <c r="LP2" s="47"/>
      <c r="LQ2" s="47"/>
      <c r="LR2" s="47"/>
      <c r="LS2" s="47"/>
      <c r="LT2" s="47"/>
      <c r="LU2" s="47"/>
      <c r="LV2" s="47"/>
      <c r="LW2" s="47"/>
      <c r="LX2" s="47"/>
      <c r="LY2" s="47"/>
      <c r="LZ2" s="47"/>
      <c r="MA2" s="47"/>
      <c r="MB2" s="47"/>
      <c r="MC2" s="47"/>
      <c r="MD2" s="47"/>
      <c r="ME2" s="47"/>
      <c r="MF2" s="47"/>
      <c r="MG2" s="47"/>
      <c r="MH2" s="47"/>
      <c r="MI2" s="47"/>
      <c r="MJ2" s="47"/>
      <c r="MK2" s="47"/>
      <c r="ML2" s="47"/>
      <c r="MM2" s="47"/>
      <c r="MN2" s="47"/>
      <c r="MO2" s="47"/>
      <c r="MP2" s="47"/>
      <c r="MQ2" s="47"/>
      <c r="MR2" s="47"/>
      <c r="MS2" s="47"/>
      <c r="MT2" s="47"/>
      <c r="MU2" s="47"/>
      <c r="MV2" s="47"/>
      <c r="MW2" s="47"/>
      <c r="MX2" s="47"/>
      <c r="MY2" s="47"/>
      <c r="MZ2" s="47"/>
      <c r="NA2" s="47"/>
      <c r="NB2" s="47"/>
      <c r="NC2" s="47"/>
      <c r="ND2" s="47"/>
      <c r="NE2" s="47"/>
      <c r="NF2" s="47"/>
      <c r="NG2" s="47"/>
      <c r="NH2" s="47"/>
      <c r="NI2" s="47"/>
      <c r="NJ2" s="47"/>
      <c r="NK2" s="47"/>
      <c r="NL2" s="47"/>
      <c r="NM2" s="47"/>
      <c r="NN2" s="47"/>
      <c r="NO2" s="47"/>
      <c r="NP2" s="47"/>
      <c r="NQ2" s="47"/>
      <c r="NR2" s="47"/>
      <c r="NS2" s="47"/>
      <c r="NT2" s="47"/>
      <c r="NU2" s="47"/>
      <c r="NV2" s="47"/>
      <c r="NW2" s="47"/>
      <c r="NX2" s="47"/>
      <c r="NY2" s="47"/>
      <c r="NZ2" s="47"/>
      <c r="OA2" s="47"/>
      <c r="OB2" s="47"/>
      <c r="OC2" s="47"/>
      <c r="OD2" s="47"/>
      <c r="OE2" s="47"/>
      <c r="OF2" s="47"/>
      <c r="OG2" s="47"/>
      <c r="OH2" s="47"/>
      <c r="OI2" s="47"/>
      <c r="OJ2" s="47"/>
      <c r="OK2" s="47"/>
      <c r="OL2" s="47"/>
      <c r="OM2" s="47"/>
      <c r="ON2" s="47"/>
      <c r="OO2" s="47"/>
      <c r="OP2" s="47"/>
      <c r="OQ2" s="47"/>
      <c r="OR2" s="47"/>
      <c r="OS2" s="47"/>
      <c r="OT2" s="47"/>
      <c r="OU2" s="47"/>
      <c r="OV2" s="47"/>
      <c r="OW2" s="47"/>
      <c r="OX2" s="47"/>
      <c r="OY2" s="47"/>
      <c r="OZ2" s="47"/>
      <c r="PA2" s="47"/>
      <c r="PB2" s="47"/>
      <c r="PC2" s="47"/>
      <c r="PD2" s="47"/>
      <c r="PE2" s="47"/>
      <c r="PF2" s="47"/>
      <c r="PG2" s="47"/>
      <c r="PH2" s="47"/>
      <c r="PI2" s="47"/>
      <c r="PJ2" s="47"/>
      <c r="PK2" s="47"/>
      <c r="PL2" s="47"/>
      <c r="PM2" s="47"/>
      <c r="PN2" s="47"/>
      <c r="PO2" s="47"/>
    </row>
    <row r="3" spans="1:431" s="14" customFormat="1" x14ac:dyDescent="0.35">
      <c r="A3" s="230" t="s">
        <v>103</v>
      </c>
      <c r="B3" s="251">
        <f>'M&amp;STP SUPERVISOR MGR DATA'!I4</f>
        <v>0</v>
      </c>
      <c r="C3" s="252">
        <f>+'M&amp;STP SUPERVISOR MGR DATA'!L4</f>
        <v>0</v>
      </c>
      <c r="D3" s="231"/>
      <c r="E3" s="255" t="str">
        <f t="shared" ref="E3:E33" si="0">IFERROR(D3/C3,"0.0%")</f>
        <v>0.0%</v>
      </c>
      <c r="F3" s="256">
        <f t="shared" ref="F3:F33" si="1">C3-D3</f>
        <v>0</v>
      </c>
      <c r="G3" s="255" t="str">
        <f t="shared" ref="G3:G33" si="2">IFERROR(F3/C3,"0.0%")</f>
        <v>0.0%</v>
      </c>
      <c r="H3" s="232"/>
      <c r="I3" s="233"/>
      <c r="J3" s="260" t="str">
        <f>IFERROR(I3/H3,"0.0%")</f>
        <v>0.0%</v>
      </c>
      <c r="K3" s="261">
        <f>H3-I3</f>
        <v>0</v>
      </c>
      <c r="L3" s="260" t="str">
        <f t="shared" ref="L3:L33" si="3">IFERROR(K3/H3,"0.0%")</f>
        <v>0.0%</v>
      </c>
      <c r="M3" s="262" t="str">
        <f>IFERROR((C3+I3)/(C3+H3),"0.0%")</f>
        <v>0.0%</v>
      </c>
      <c r="N3" s="263">
        <f>'M&amp;STP SUPERVISOR MGR DATA'!F4-(C3+H3)</f>
        <v>0</v>
      </c>
      <c r="O3" s="234"/>
      <c r="P3" s="260" t="str">
        <f>IFERROR(O3/N3,"0.0%")</f>
        <v>0.0%</v>
      </c>
      <c r="Q3" s="234"/>
      <c r="R3" s="268" t="str">
        <f t="shared" ref="R3:R33" si="4">IFERROR(Q3/N3,"0.0%")</f>
        <v>0.0%</v>
      </c>
      <c r="S3" s="261">
        <f t="shared" ref="S3:S35" si="5">N3-O3-Q3</f>
        <v>0</v>
      </c>
      <c r="T3" s="268" t="str">
        <f t="shared" ref="T3:T33" si="6">IFERROR(S3/N3,"0.0%")</f>
        <v>0.0%</v>
      </c>
      <c r="U3" s="269" t="str">
        <f t="shared" ref="U3:U33" si="7">IFERROR((S3+Q3)/N3,"0.0%")</f>
        <v>0.0%</v>
      </c>
      <c r="V3" s="263">
        <f>'M&amp;STP SUPERVISOR MGR DATA'!G4</f>
        <v>0</v>
      </c>
      <c r="W3" s="234"/>
      <c r="X3" s="268" t="str">
        <f>IFERROR(W3/'M&amp;STP SUPERVISOR MGR DATA'!G4,"0.0%")</f>
        <v>0.0%</v>
      </c>
      <c r="Y3" s="285">
        <f t="shared" ref="Y3:Y33" si="8">V3-W3</f>
        <v>0</v>
      </c>
      <c r="Z3" s="262" t="str">
        <f t="shared" ref="Z3:Z33" si="9">IFERROR(Y3/V3,"0.0%")</f>
        <v>0.0%</v>
      </c>
      <c r="AA3" s="286">
        <f>'M&amp;STP SUPERVISOR MGR DATA'!H4</f>
        <v>0</v>
      </c>
      <c r="AB3" s="234"/>
      <c r="AC3" s="209" t="str">
        <f t="shared" ref="AC3:AC33" si="10">IFERROR(AB3/AA3,"0.0%")</f>
        <v>0.0%</v>
      </c>
      <c r="AD3" s="285">
        <f t="shared" ref="AD3:AD33" si="11">AA3-AB3</f>
        <v>0</v>
      </c>
      <c r="AE3" s="314" t="str">
        <f t="shared" ref="AE3:AE33" si="12">IFERROR(AD3/AA3,"0.0%")</f>
        <v>0.0%</v>
      </c>
      <c r="AF3" s="209" t="str">
        <f>IFERROR((C3+I3+O3+W3+AB3)/B3,"0.0%")</f>
        <v>0.0%</v>
      </c>
      <c r="AG3" s="235"/>
      <c r="AH3" s="236"/>
      <c r="AI3" s="237"/>
      <c r="AJ3" s="237"/>
      <c r="AK3" s="238"/>
      <c r="AL3" s="239"/>
      <c r="AM3" s="240"/>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c r="IM3" s="13"/>
      <c r="IN3" s="13"/>
      <c r="IO3" s="13"/>
      <c r="IP3" s="13"/>
      <c r="IQ3" s="13"/>
      <c r="IR3" s="13"/>
      <c r="IS3" s="13"/>
      <c r="IT3" s="13"/>
      <c r="IU3" s="13"/>
      <c r="IV3" s="13"/>
      <c r="IW3" s="13"/>
      <c r="IX3" s="13"/>
      <c r="IY3" s="13"/>
      <c r="IZ3" s="13"/>
      <c r="JA3" s="13"/>
      <c r="JB3" s="13"/>
      <c r="JC3" s="13"/>
      <c r="JD3" s="13"/>
      <c r="JE3" s="13"/>
      <c r="JF3" s="13"/>
      <c r="JG3" s="13"/>
      <c r="JH3" s="13"/>
      <c r="JI3" s="13"/>
      <c r="JJ3" s="13"/>
      <c r="JK3" s="13"/>
      <c r="JL3" s="13"/>
      <c r="JM3" s="13"/>
      <c r="JN3" s="13"/>
      <c r="JO3" s="13"/>
      <c r="JP3" s="13"/>
      <c r="JQ3" s="13"/>
      <c r="JR3" s="13"/>
      <c r="JS3" s="13"/>
      <c r="JT3" s="13"/>
      <c r="JU3" s="13"/>
      <c r="JV3" s="13"/>
      <c r="JW3" s="13"/>
      <c r="JX3" s="13"/>
      <c r="JY3" s="13"/>
      <c r="JZ3" s="13"/>
      <c r="KA3" s="13"/>
      <c r="KB3" s="13"/>
      <c r="KC3" s="13"/>
      <c r="KD3" s="13"/>
      <c r="KE3" s="13"/>
      <c r="KF3" s="13"/>
      <c r="KG3" s="13"/>
      <c r="KH3" s="13"/>
      <c r="KI3" s="13"/>
      <c r="KJ3" s="13"/>
      <c r="KK3" s="13"/>
      <c r="KL3" s="13"/>
      <c r="KM3" s="13"/>
      <c r="KN3" s="13"/>
      <c r="KO3" s="13"/>
      <c r="KP3" s="13"/>
      <c r="KQ3" s="13"/>
      <c r="KR3" s="13"/>
      <c r="KS3" s="13"/>
      <c r="KT3" s="13"/>
      <c r="KU3" s="13"/>
      <c r="KV3" s="13"/>
      <c r="KW3" s="13"/>
      <c r="KX3" s="13"/>
      <c r="KY3" s="13"/>
      <c r="KZ3" s="13"/>
      <c r="LA3" s="13"/>
      <c r="LB3" s="13"/>
      <c r="LC3" s="13"/>
      <c r="LD3" s="13"/>
      <c r="LE3" s="13"/>
      <c r="LF3" s="13"/>
      <c r="LG3" s="13"/>
      <c r="LH3" s="13"/>
      <c r="LI3" s="13"/>
      <c r="LJ3" s="13"/>
      <c r="LK3" s="13"/>
      <c r="LL3" s="13"/>
      <c r="LM3" s="13"/>
      <c r="LN3" s="13"/>
      <c r="LO3" s="13"/>
      <c r="LP3" s="13"/>
      <c r="LQ3" s="13"/>
      <c r="LR3" s="13"/>
      <c r="LS3" s="13"/>
      <c r="LT3" s="13"/>
      <c r="LU3" s="13"/>
      <c r="LV3" s="13"/>
      <c r="LW3" s="13"/>
      <c r="LX3" s="13"/>
      <c r="LY3" s="13"/>
      <c r="LZ3" s="13"/>
      <c r="MA3" s="13"/>
      <c r="MB3" s="13"/>
      <c r="MC3" s="13"/>
      <c r="MD3" s="13"/>
      <c r="ME3" s="13"/>
      <c r="MF3" s="13"/>
      <c r="MG3" s="13"/>
      <c r="MH3" s="13"/>
      <c r="MI3" s="13"/>
      <c r="MJ3" s="13"/>
      <c r="MK3" s="13"/>
      <c r="ML3" s="13"/>
      <c r="MM3" s="13"/>
      <c r="MN3" s="13"/>
      <c r="MO3" s="13"/>
      <c r="MP3" s="13"/>
      <c r="MQ3" s="13"/>
      <c r="MR3" s="13"/>
      <c r="MS3" s="13"/>
      <c r="MT3" s="13"/>
      <c r="MU3" s="13"/>
      <c r="MV3" s="13"/>
      <c r="MW3" s="13"/>
      <c r="MX3" s="13"/>
      <c r="MY3" s="13"/>
      <c r="MZ3" s="13"/>
      <c r="NA3" s="13"/>
      <c r="NB3" s="13"/>
      <c r="NC3" s="13"/>
      <c r="ND3" s="13"/>
      <c r="NE3" s="13"/>
      <c r="NF3" s="13"/>
      <c r="NG3" s="13"/>
      <c r="NH3" s="13"/>
      <c r="NI3" s="13"/>
      <c r="NJ3" s="13"/>
      <c r="NK3" s="13"/>
      <c r="NL3" s="13"/>
      <c r="NM3" s="13"/>
      <c r="NN3" s="13"/>
      <c r="NO3" s="13"/>
      <c r="NP3" s="13"/>
      <c r="NQ3" s="13"/>
      <c r="NR3" s="13"/>
      <c r="NS3" s="13"/>
      <c r="NT3" s="13"/>
      <c r="NU3" s="13"/>
      <c r="NV3" s="13"/>
      <c r="NW3" s="13"/>
      <c r="NX3" s="13"/>
      <c r="NY3" s="13"/>
      <c r="NZ3" s="13"/>
      <c r="OA3" s="13"/>
      <c r="OB3" s="13"/>
      <c r="OC3" s="13"/>
      <c r="OD3" s="13"/>
      <c r="OE3" s="13"/>
      <c r="OF3" s="13"/>
      <c r="OG3" s="13"/>
      <c r="OH3" s="13"/>
      <c r="OI3" s="13"/>
      <c r="OJ3" s="13"/>
      <c r="OK3" s="13"/>
      <c r="OL3" s="13"/>
      <c r="OM3" s="13"/>
      <c r="ON3" s="13"/>
      <c r="OO3" s="13"/>
      <c r="OP3" s="13"/>
      <c r="OQ3" s="13"/>
      <c r="OR3" s="13"/>
      <c r="OS3" s="13"/>
      <c r="OT3" s="13"/>
      <c r="OU3" s="13"/>
      <c r="OV3" s="13"/>
      <c r="OW3" s="13"/>
      <c r="OX3" s="13"/>
      <c r="OY3" s="13"/>
      <c r="OZ3" s="13"/>
      <c r="PA3" s="13"/>
      <c r="PB3" s="13"/>
      <c r="PC3" s="13"/>
      <c r="PD3" s="13"/>
      <c r="PE3" s="13"/>
      <c r="PF3" s="13"/>
      <c r="PG3" s="13"/>
      <c r="PH3" s="13"/>
      <c r="PI3" s="13"/>
      <c r="PJ3" s="13"/>
      <c r="PK3" s="13"/>
      <c r="PL3" s="13"/>
      <c r="PM3" s="13"/>
      <c r="PN3" s="13"/>
      <c r="PO3" s="13"/>
    </row>
    <row r="4" spans="1:431" s="14" customFormat="1" ht="25" customHeight="1" x14ac:dyDescent="0.35">
      <c r="A4" s="170" t="s">
        <v>104</v>
      </c>
      <c r="B4" s="99">
        <f>'M&amp;STP SUPERVISOR MGR DATA'!I5</f>
        <v>0</v>
      </c>
      <c r="C4" s="100">
        <f>+'M&amp;STP SUPERVISOR MGR DATA'!L5</f>
        <v>0</v>
      </c>
      <c r="D4" s="101"/>
      <c r="E4" s="257" t="str">
        <f t="shared" si="0"/>
        <v>0.0%</v>
      </c>
      <c r="F4" s="102">
        <f t="shared" si="1"/>
        <v>0</v>
      </c>
      <c r="G4" s="257" t="str">
        <f t="shared" si="2"/>
        <v>0.0%</v>
      </c>
      <c r="H4" s="105"/>
      <c r="I4" s="105"/>
      <c r="J4" s="264" t="str">
        <f t="shared" ref="J4:J33" si="13">IFERROR(I4/H4,"0.0%")</f>
        <v>0.0%</v>
      </c>
      <c r="K4" s="103">
        <f t="shared" ref="K4:K33" si="14">H4-I4</f>
        <v>0</v>
      </c>
      <c r="L4" s="264" t="str">
        <f t="shared" si="3"/>
        <v>0.0%</v>
      </c>
      <c r="M4" s="107" t="str">
        <f>IFERROR((C4+I4)/(C4+H4),"0.0%")</f>
        <v>0.0%</v>
      </c>
      <c r="N4" s="108">
        <f>'M&amp;STP SUPERVISOR MGR DATA'!F5-(C4+H4)</f>
        <v>0</v>
      </c>
      <c r="O4" s="109"/>
      <c r="P4" s="264" t="str">
        <f>IFERROR(O4/N4,"0.0%")</f>
        <v>0.0%</v>
      </c>
      <c r="Q4" s="109"/>
      <c r="R4" s="270" t="str">
        <f t="shared" si="4"/>
        <v>0.0%</v>
      </c>
      <c r="S4" s="103">
        <f t="shared" si="5"/>
        <v>0</v>
      </c>
      <c r="T4" s="270" t="str">
        <f t="shared" si="6"/>
        <v>0.0%</v>
      </c>
      <c r="U4" s="110" t="str">
        <f t="shared" si="7"/>
        <v>0.0%</v>
      </c>
      <c r="V4" s="108">
        <f>'M&amp;STP SUPERVISOR MGR DATA'!G5</f>
        <v>0</v>
      </c>
      <c r="W4" s="109"/>
      <c r="X4" s="111" t="str">
        <f>IFERROR(W4/'M&amp;STP SUPERVISOR MGR DATA'!G5,"0.0%")</f>
        <v>0.0%</v>
      </c>
      <c r="Y4" s="112">
        <f t="shared" si="8"/>
        <v>0</v>
      </c>
      <c r="Z4" s="107" t="str">
        <f t="shared" si="9"/>
        <v>0.0%</v>
      </c>
      <c r="AA4" s="113">
        <f>'M&amp;STP SUPERVISOR MGR DATA'!H5</f>
        <v>0</v>
      </c>
      <c r="AB4" s="109"/>
      <c r="AC4" s="175" t="str">
        <f>IFERROR(AB4/AA4,"0.0%")</f>
        <v>0.0%</v>
      </c>
      <c r="AD4" s="112">
        <f t="shared" si="11"/>
        <v>0</v>
      </c>
      <c r="AE4" s="104" t="str">
        <f t="shared" si="12"/>
        <v>0.0%</v>
      </c>
      <c r="AF4" s="175" t="str">
        <f t="shared" ref="AF4:AF33" si="15">IFERROR((C4+I4+O4+W4+AB4)/B4,"0.0%")</f>
        <v>0.0%</v>
      </c>
      <c r="AG4" s="15"/>
      <c r="AH4" s="17"/>
      <c r="AI4" s="18"/>
      <c r="AJ4" s="18"/>
      <c r="AK4" s="41"/>
      <c r="AL4" s="40"/>
      <c r="AM4" s="171"/>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3"/>
      <c r="IV4" s="13"/>
      <c r="IW4" s="13"/>
      <c r="IX4" s="13"/>
      <c r="IY4" s="13"/>
      <c r="IZ4" s="13"/>
      <c r="JA4" s="13"/>
      <c r="JB4" s="13"/>
      <c r="JC4" s="13"/>
      <c r="JD4" s="13"/>
      <c r="JE4" s="13"/>
      <c r="JF4" s="13"/>
      <c r="JG4" s="13"/>
      <c r="JH4" s="13"/>
      <c r="JI4" s="13"/>
      <c r="JJ4" s="13"/>
      <c r="JK4" s="13"/>
      <c r="JL4" s="13"/>
      <c r="JM4" s="13"/>
      <c r="JN4" s="13"/>
      <c r="JO4" s="13"/>
      <c r="JP4" s="13"/>
      <c r="JQ4" s="13"/>
      <c r="JR4" s="13"/>
      <c r="JS4" s="13"/>
      <c r="JT4" s="13"/>
      <c r="JU4" s="13"/>
      <c r="JV4" s="13"/>
      <c r="JW4" s="13"/>
      <c r="JX4" s="13"/>
      <c r="JY4" s="13"/>
      <c r="JZ4" s="13"/>
      <c r="KA4" s="13"/>
      <c r="KB4" s="13"/>
      <c r="KC4" s="13"/>
      <c r="KD4" s="13"/>
      <c r="KE4" s="13"/>
      <c r="KF4" s="13"/>
      <c r="KG4" s="13"/>
      <c r="KH4" s="13"/>
      <c r="KI4" s="13"/>
      <c r="KJ4" s="13"/>
      <c r="KK4" s="13"/>
      <c r="KL4" s="13"/>
      <c r="KM4" s="13"/>
      <c r="KN4" s="13"/>
      <c r="KO4" s="13"/>
      <c r="KP4" s="13"/>
      <c r="KQ4" s="13"/>
      <c r="KR4" s="13"/>
      <c r="KS4" s="13"/>
      <c r="KT4" s="13"/>
      <c r="KU4" s="13"/>
      <c r="KV4" s="13"/>
      <c r="KW4" s="13"/>
      <c r="KX4" s="13"/>
      <c r="KY4" s="13"/>
      <c r="KZ4" s="13"/>
      <c r="LA4" s="13"/>
      <c r="LB4" s="13"/>
      <c r="LC4" s="13"/>
      <c r="LD4" s="13"/>
      <c r="LE4" s="13"/>
      <c r="LF4" s="13"/>
      <c r="LG4" s="13"/>
      <c r="LH4" s="13"/>
      <c r="LI4" s="13"/>
      <c r="LJ4" s="13"/>
      <c r="LK4" s="13"/>
      <c r="LL4" s="13"/>
      <c r="LM4" s="13"/>
      <c r="LN4" s="13"/>
      <c r="LO4" s="13"/>
      <c r="LP4" s="13"/>
      <c r="LQ4" s="13"/>
      <c r="LR4" s="13"/>
      <c r="LS4" s="13"/>
      <c r="LT4" s="13"/>
      <c r="LU4" s="13"/>
      <c r="LV4" s="13"/>
      <c r="LW4" s="13"/>
      <c r="LX4" s="13"/>
      <c r="LY4" s="13"/>
      <c r="LZ4" s="13"/>
      <c r="MA4" s="13"/>
      <c r="MB4" s="13"/>
      <c r="MC4" s="13"/>
      <c r="MD4" s="13"/>
      <c r="ME4" s="13"/>
      <c r="MF4" s="13"/>
      <c r="MG4" s="13"/>
      <c r="MH4" s="13"/>
      <c r="MI4" s="13"/>
      <c r="MJ4" s="13"/>
      <c r="MK4" s="13"/>
      <c r="ML4" s="13"/>
      <c r="MM4" s="13"/>
      <c r="MN4" s="13"/>
      <c r="MO4" s="13"/>
      <c r="MP4" s="13"/>
      <c r="MQ4" s="13"/>
      <c r="MR4" s="13"/>
      <c r="MS4" s="13"/>
      <c r="MT4" s="13"/>
      <c r="MU4" s="13"/>
      <c r="MV4" s="13"/>
      <c r="MW4" s="13"/>
      <c r="MX4" s="13"/>
      <c r="MY4" s="13"/>
      <c r="MZ4" s="13"/>
      <c r="NA4" s="13"/>
      <c r="NB4" s="13"/>
      <c r="NC4" s="13"/>
      <c r="ND4" s="13"/>
      <c r="NE4" s="13"/>
      <c r="NF4" s="13"/>
      <c r="NG4" s="13"/>
      <c r="NH4" s="13"/>
      <c r="NI4" s="13"/>
      <c r="NJ4" s="13"/>
      <c r="NK4" s="13"/>
      <c r="NL4" s="13"/>
      <c r="NM4" s="13"/>
      <c r="NN4" s="13"/>
      <c r="NO4" s="13"/>
      <c r="NP4" s="13"/>
      <c r="NQ4" s="13"/>
      <c r="NR4" s="13"/>
      <c r="NS4" s="13"/>
      <c r="NT4" s="13"/>
      <c r="NU4" s="13"/>
      <c r="NV4" s="13"/>
      <c r="NW4" s="13"/>
      <c r="NX4" s="13"/>
      <c r="NY4" s="13"/>
      <c r="NZ4" s="13"/>
      <c r="OA4" s="13"/>
      <c r="OB4" s="13"/>
      <c r="OC4" s="13"/>
      <c r="OD4" s="13"/>
      <c r="OE4" s="13"/>
      <c r="OF4" s="13"/>
      <c r="OG4" s="13"/>
      <c r="OH4" s="13"/>
      <c r="OI4" s="13"/>
      <c r="OJ4" s="13"/>
      <c r="OK4" s="13"/>
      <c r="OL4" s="13"/>
      <c r="OM4" s="13"/>
      <c r="ON4" s="13"/>
      <c r="OO4" s="13"/>
      <c r="OP4" s="13"/>
      <c r="OQ4" s="13"/>
      <c r="OR4" s="13"/>
      <c r="OS4" s="13"/>
      <c r="OT4" s="13"/>
      <c r="OU4" s="13"/>
      <c r="OV4" s="13"/>
      <c r="OW4" s="13"/>
      <c r="OX4" s="13"/>
      <c r="OY4" s="13"/>
      <c r="OZ4" s="13"/>
      <c r="PA4" s="13"/>
      <c r="PB4" s="13"/>
      <c r="PC4" s="13"/>
      <c r="PD4" s="13"/>
      <c r="PE4" s="13"/>
      <c r="PF4" s="13"/>
      <c r="PG4" s="13"/>
      <c r="PH4" s="13"/>
      <c r="PI4" s="13"/>
      <c r="PJ4" s="13"/>
      <c r="PK4" s="13"/>
      <c r="PL4" s="13"/>
      <c r="PM4" s="13"/>
      <c r="PN4" s="13"/>
      <c r="PO4" s="13"/>
    </row>
    <row r="5" spans="1:431" s="14" customFormat="1" ht="25" customHeight="1" x14ac:dyDescent="0.35">
      <c r="A5" s="170" t="s">
        <v>105</v>
      </c>
      <c r="B5" s="99">
        <f>'M&amp;STP SUPERVISOR MGR DATA'!I6</f>
        <v>0</v>
      </c>
      <c r="C5" s="100">
        <f>+'M&amp;STP SUPERVISOR MGR DATA'!L6</f>
        <v>0</v>
      </c>
      <c r="D5" s="101"/>
      <c r="E5" s="257" t="str">
        <f t="shared" si="0"/>
        <v>0.0%</v>
      </c>
      <c r="F5" s="102">
        <f t="shared" si="1"/>
        <v>0</v>
      </c>
      <c r="G5" s="257" t="str">
        <f t="shared" si="2"/>
        <v>0.0%</v>
      </c>
      <c r="H5" s="105"/>
      <c r="I5" s="106"/>
      <c r="J5" s="264" t="str">
        <f t="shared" si="13"/>
        <v>0.0%</v>
      </c>
      <c r="K5" s="103">
        <f t="shared" si="14"/>
        <v>0</v>
      </c>
      <c r="L5" s="264" t="str">
        <f t="shared" si="3"/>
        <v>0.0%</v>
      </c>
      <c r="M5" s="107" t="str">
        <f>IFERROR((C5+I5)/(C5+H5),"0.0%")</f>
        <v>0.0%</v>
      </c>
      <c r="N5" s="108">
        <f>'M&amp;STP SUPERVISOR MGR DATA'!F6-(C5+H5)</f>
        <v>0</v>
      </c>
      <c r="O5" s="109"/>
      <c r="P5" s="264" t="str">
        <f>IFERROR(O5/N5,"0.0%")</f>
        <v>0.0%</v>
      </c>
      <c r="Q5" s="109"/>
      <c r="R5" s="270" t="str">
        <f t="shared" si="4"/>
        <v>0.0%</v>
      </c>
      <c r="S5" s="103">
        <f t="shared" si="5"/>
        <v>0</v>
      </c>
      <c r="T5" s="270" t="str">
        <f t="shared" si="6"/>
        <v>0.0%</v>
      </c>
      <c r="U5" s="110" t="str">
        <f t="shared" si="7"/>
        <v>0.0%</v>
      </c>
      <c r="V5" s="108">
        <f>'M&amp;STP SUPERVISOR MGR DATA'!G6</f>
        <v>0</v>
      </c>
      <c r="W5" s="109"/>
      <c r="X5" s="111" t="str">
        <f>IFERROR(W5/'M&amp;STP SUPERVISOR MGR DATA'!G6,"0.0%")</f>
        <v>0.0%</v>
      </c>
      <c r="Y5" s="112">
        <f t="shared" si="8"/>
        <v>0</v>
      </c>
      <c r="Z5" s="107" t="str">
        <f t="shared" si="9"/>
        <v>0.0%</v>
      </c>
      <c r="AA5" s="113">
        <f>'M&amp;STP SUPERVISOR MGR DATA'!H6</f>
        <v>0</v>
      </c>
      <c r="AB5" s="109"/>
      <c r="AC5" s="175" t="str">
        <f t="shared" si="10"/>
        <v>0.0%</v>
      </c>
      <c r="AD5" s="112">
        <f t="shared" si="11"/>
        <v>0</v>
      </c>
      <c r="AE5" s="104" t="str">
        <f t="shared" si="12"/>
        <v>0.0%</v>
      </c>
      <c r="AF5" s="175" t="str">
        <f t="shared" si="15"/>
        <v>0.0%</v>
      </c>
      <c r="AG5" s="15"/>
      <c r="AH5" s="17"/>
      <c r="AI5" s="18"/>
      <c r="AJ5" s="18"/>
      <c r="AK5" s="41"/>
      <c r="AL5" s="40"/>
      <c r="AM5" s="171"/>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c r="IX5" s="13"/>
      <c r="IY5" s="13"/>
      <c r="IZ5" s="13"/>
      <c r="JA5" s="13"/>
      <c r="JB5" s="13"/>
      <c r="JC5" s="13"/>
      <c r="JD5" s="13"/>
      <c r="JE5" s="13"/>
      <c r="JF5" s="13"/>
      <c r="JG5" s="13"/>
      <c r="JH5" s="13"/>
      <c r="JI5" s="13"/>
      <c r="JJ5" s="13"/>
      <c r="JK5" s="13"/>
      <c r="JL5" s="13"/>
      <c r="JM5" s="13"/>
      <c r="JN5" s="13"/>
      <c r="JO5" s="13"/>
      <c r="JP5" s="13"/>
      <c r="JQ5" s="13"/>
      <c r="JR5" s="13"/>
      <c r="JS5" s="13"/>
      <c r="JT5" s="13"/>
      <c r="JU5" s="13"/>
      <c r="JV5" s="13"/>
      <c r="JW5" s="13"/>
      <c r="JX5" s="13"/>
      <c r="JY5" s="13"/>
      <c r="JZ5" s="13"/>
      <c r="KA5" s="13"/>
      <c r="KB5" s="13"/>
      <c r="KC5" s="13"/>
      <c r="KD5" s="13"/>
      <c r="KE5" s="13"/>
      <c r="KF5" s="13"/>
      <c r="KG5" s="13"/>
      <c r="KH5" s="13"/>
      <c r="KI5" s="13"/>
      <c r="KJ5" s="13"/>
      <c r="KK5" s="13"/>
      <c r="KL5" s="13"/>
      <c r="KM5" s="13"/>
      <c r="KN5" s="13"/>
      <c r="KO5" s="13"/>
      <c r="KP5" s="13"/>
      <c r="KQ5" s="13"/>
      <c r="KR5" s="13"/>
      <c r="KS5" s="13"/>
      <c r="KT5" s="13"/>
      <c r="KU5" s="13"/>
      <c r="KV5" s="13"/>
      <c r="KW5" s="13"/>
      <c r="KX5" s="13"/>
      <c r="KY5" s="13"/>
      <c r="KZ5" s="13"/>
      <c r="LA5" s="13"/>
      <c r="LB5" s="13"/>
      <c r="LC5" s="13"/>
      <c r="LD5" s="13"/>
      <c r="LE5" s="13"/>
      <c r="LF5" s="13"/>
      <c r="LG5" s="13"/>
      <c r="LH5" s="13"/>
      <c r="LI5" s="13"/>
      <c r="LJ5" s="13"/>
      <c r="LK5" s="13"/>
      <c r="LL5" s="13"/>
      <c r="LM5" s="13"/>
      <c r="LN5" s="13"/>
      <c r="LO5" s="13"/>
      <c r="LP5" s="13"/>
      <c r="LQ5" s="13"/>
      <c r="LR5" s="13"/>
      <c r="LS5" s="13"/>
      <c r="LT5" s="13"/>
      <c r="LU5" s="13"/>
      <c r="LV5" s="13"/>
      <c r="LW5" s="13"/>
      <c r="LX5" s="13"/>
      <c r="LY5" s="13"/>
      <c r="LZ5" s="13"/>
      <c r="MA5" s="13"/>
      <c r="MB5" s="13"/>
      <c r="MC5" s="13"/>
      <c r="MD5" s="13"/>
      <c r="ME5" s="13"/>
      <c r="MF5" s="13"/>
      <c r="MG5" s="13"/>
      <c r="MH5" s="13"/>
      <c r="MI5" s="13"/>
      <c r="MJ5" s="13"/>
      <c r="MK5" s="13"/>
      <c r="ML5" s="13"/>
      <c r="MM5" s="13"/>
      <c r="MN5" s="13"/>
      <c r="MO5" s="13"/>
      <c r="MP5" s="13"/>
      <c r="MQ5" s="13"/>
      <c r="MR5" s="13"/>
      <c r="MS5" s="13"/>
      <c r="MT5" s="13"/>
      <c r="MU5" s="13"/>
      <c r="MV5" s="13"/>
      <c r="MW5" s="13"/>
      <c r="MX5" s="13"/>
      <c r="MY5" s="13"/>
      <c r="MZ5" s="13"/>
      <c r="NA5" s="13"/>
      <c r="NB5" s="13"/>
      <c r="NC5" s="13"/>
      <c r="ND5" s="13"/>
      <c r="NE5" s="13"/>
      <c r="NF5" s="13"/>
      <c r="NG5" s="13"/>
      <c r="NH5" s="13"/>
      <c r="NI5" s="13"/>
      <c r="NJ5" s="13"/>
      <c r="NK5" s="13"/>
      <c r="NL5" s="13"/>
      <c r="NM5" s="13"/>
      <c r="NN5" s="13"/>
      <c r="NO5" s="13"/>
      <c r="NP5" s="13"/>
      <c r="NQ5" s="13"/>
      <c r="NR5" s="13"/>
      <c r="NS5" s="13"/>
      <c r="NT5" s="13"/>
      <c r="NU5" s="13"/>
      <c r="NV5" s="13"/>
      <c r="NW5" s="13"/>
      <c r="NX5" s="13"/>
      <c r="NY5" s="13"/>
      <c r="NZ5" s="13"/>
      <c r="OA5" s="13"/>
      <c r="OB5" s="13"/>
      <c r="OC5" s="13"/>
      <c r="OD5" s="13"/>
      <c r="OE5" s="13"/>
      <c r="OF5" s="13"/>
      <c r="OG5" s="13"/>
      <c r="OH5" s="13"/>
      <c r="OI5" s="13"/>
      <c r="OJ5" s="13"/>
      <c r="OK5" s="13"/>
      <c r="OL5" s="13"/>
      <c r="OM5" s="13"/>
      <c r="ON5" s="13"/>
      <c r="OO5" s="13"/>
      <c r="OP5" s="13"/>
      <c r="OQ5" s="13"/>
      <c r="OR5" s="13"/>
      <c r="OS5" s="13"/>
      <c r="OT5" s="13"/>
      <c r="OU5" s="13"/>
      <c r="OV5" s="13"/>
      <c r="OW5" s="13"/>
      <c r="OX5" s="13"/>
      <c r="OY5" s="13"/>
      <c r="OZ5" s="13"/>
      <c r="PA5" s="13"/>
      <c r="PB5" s="13"/>
      <c r="PC5" s="13"/>
      <c r="PD5" s="13"/>
      <c r="PE5" s="13"/>
      <c r="PF5" s="13"/>
      <c r="PG5" s="13"/>
      <c r="PH5" s="13"/>
      <c r="PI5" s="13"/>
      <c r="PJ5" s="13"/>
      <c r="PK5" s="13"/>
      <c r="PL5" s="13"/>
      <c r="PM5" s="13"/>
      <c r="PN5" s="13"/>
      <c r="PO5" s="13"/>
    </row>
    <row r="6" spans="1:431" s="14" customFormat="1" ht="25" customHeight="1" x14ac:dyDescent="0.35">
      <c r="A6" s="170" t="s">
        <v>102</v>
      </c>
      <c r="B6" s="99">
        <f>'M&amp;STP SUPERVISOR MGR DATA'!I7</f>
        <v>0</v>
      </c>
      <c r="C6" s="100">
        <f>+'M&amp;STP SUPERVISOR MGR DATA'!L7</f>
        <v>0</v>
      </c>
      <c r="D6" s="101"/>
      <c r="E6" s="257" t="str">
        <f t="shared" si="0"/>
        <v>0.0%</v>
      </c>
      <c r="F6" s="102">
        <f t="shared" si="1"/>
        <v>0</v>
      </c>
      <c r="G6" s="257" t="str">
        <f t="shared" si="2"/>
        <v>0.0%</v>
      </c>
      <c r="H6" s="114"/>
      <c r="I6" s="109"/>
      <c r="J6" s="264" t="str">
        <f t="shared" si="13"/>
        <v>0.0%</v>
      </c>
      <c r="K6" s="103">
        <f t="shared" si="14"/>
        <v>0</v>
      </c>
      <c r="L6" s="264" t="str">
        <f t="shared" si="3"/>
        <v>0.0%</v>
      </c>
      <c r="M6" s="107" t="str">
        <f t="shared" ref="M6:M33" si="16">IFERROR((C6+I6)/(C6+H6),"0.0%")</f>
        <v>0.0%</v>
      </c>
      <c r="N6" s="108">
        <f>'M&amp;STP SUPERVISOR MGR DATA'!F7-(C6+H6)</f>
        <v>0</v>
      </c>
      <c r="O6" s="109"/>
      <c r="P6" s="264" t="str">
        <f t="shared" ref="P6:P33" si="17">IFERROR(O6/N6,"0.0%")</f>
        <v>0.0%</v>
      </c>
      <c r="Q6" s="109"/>
      <c r="R6" s="270" t="str">
        <f t="shared" si="4"/>
        <v>0.0%</v>
      </c>
      <c r="S6" s="103">
        <f t="shared" si="5"/>
        <v>0</v>
      </c>
      <c r="T6" s="270" t="str">
        <f t="shared" si="6"/>
        <v>0.0%</v>
      </c>
      <c r="U6" s="110" t="str">
        <f t="shared" si="7"/>
        <v>0.0%</v>
      </c>
      <c r="V6" s="108">
        <f>'M&amp;STP SUPERVISOR MGR DATA'!G7</f>
        <v>0</v>
      </c>
      <c r="W6" s="109"/>
      <c r="X6" s="111" t="str">
        <f>IFERROR(W6/'M&amp;STP SUPERVISOR MGR DATA'!G7,"0.0%")</f>
        <v>0.0%</v>
      </c>
      <c r="Y6" s="112">
        <f t="shared" si="8"/>
        <v>0</v>
      </c>
      <c r="Z6" s="107" t="str">
        <f t="shared" si="9"/>
        <v>0.0%</v>
      </c>
      <c r="AA6" s="113">
        <f>'M&amp;STP SUPERVISOR MGR DATA'!H7</f>
        <v>0</v>
      </c>
      <c r="AB6" s="109"/>
      <c r="AC6" s="175" t="str">
        <f t="shared" si="10"/>
        <v>0.0%</v>
      </c>
      <c r="AD6" s="112">
        <f t="shared" si="11"/>
        <v>0</v>
      </c>
      <c r="AE6" s="104" t="str">
        <f t="shared" si="12"/>
        <v>0.0%</v>
      </c>
      <c r="AF6" s="175" t="str">
        <f t="shared" si="15"/>
        <v>0.0%</v>
      </c>
      <c r="AG6" s="15"/>
      <c r="AH6" s="17"/>
      <c r="AI6" s="18"/>
      <c r="AJ6" s="18"/>
      <c r="AK6" s="44"/>
      <c r="AL6" s="40"/>
      <c r="AM6" s="171"/>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c r="JR6" s="13"/>
      <c r="JS6" s="13"/>
      <c r="JT6" s="13"/>
      <c r="JU6" s="13"/>
      <c r="JV6" s="13"/>
      <c r="JW6" s="13"/>
      <c r="JX6" s="13"/>
      <c r="JY6" s="13"/>
      <c r="JZ6" s="13"/>
      <c r="KA6" s="13"/>
      <c r="KB6" s="13"/>
      <c r="KC6" s="13"/>
      <c r="KD6" s="13"/>
      <c r="KE6" s="13"/>
      <c r="KF6" s="13"/>
      <c r="KG6" s="13"/>
      <c r="KH6" s="13"/>
      <c r="KI6" s="13"/>
      <c r="KJ6" s="13"/>
      <c r="KK6" s="13"/>
      <c r="KL6" s="13"/>
      <c r="KM6" s="13"/>
      <c r="KN6" s="13"/>
      <c r="KO6" s="13"/>
      <c r="KP6" s="13"/>
      <c r="KQ6" s="13"/>
      <c r="KR6" s="13"/>
      <c r="KS6" s="13"/>
      <c r="KT6" s="13"/>
      <c r="KU6" s="13"/>
      <c r="KV6" s="13"/>
      <c r="KW6" s="13"/>
      <c r="KX6" s="13"/>
      <c r="KY6" s="13"/>
      <c r="KZ6" s="13"/>
      <c r="LA6" s="13"/>
      <c r="LB6" s="13"/>
      <c r="LC6" s="13"/>
      <c r="LD6" s="13"/>
      <c r="LE6" s="13"/>
      <c r="LF6" s="13"/>
      <c r="LG6" s="13"/>
      <c r="LH6" s="13"/>
      <c r="LI6" s="13"/>
      <c r="LJ6" s="13"/>
      <c r="LK6" s="13"/>
      <c r="LL6" s="13"/>
      <c r="LM6" s="13"/>
      <c r="LN6" s="13"/>
      <c r="LO6" s="13"/>
      <c r="LP6" s="13"/>
      <c r="LQ6" s="13"/>
      <c r="LR6" s="13"/>
      <c r="LS6" s="13"/>
      <c r="LT6" s="13"/>
      <c r="LU6" s="13"/>
      <c r="LV6" s="13"/>
      <c r="LW6" s="13"/>
      <c r="LX6" s="13"/>
      <c r="LY6" s="13"/>
      <c r="LZ6" s="13"/>
      <c r="MA6" s="13"/>
      <c r="MB6" s="13"/>
      <c r="MC6" s="13"/>
      <c r="MD6" s="13"/>
      <c r="ME6" s="13"/>
      <c r="MF6" s="13"/>
      <c r="MG6" s="13"/>
      <c r="MH6" s="13"/>
      <c r="MI6" s="13"/>
      <c r="MJ6" s="13"/>
      <c r="MK6" s="13"/>
      <c r="ML6" s="13"/>
      <c r="MM6" s="13"/>
      <c r="MN6" s="13"/>
      <c r="MO6" s="13"/>
      <c r="MP6" s="13"/>
      <c r="MQ6" s="13"/>
      <c r="MR6" s="13"/>
      <c r="MS6" s="13"/>
      <c r="MT6" s="13"/>
      <c r="MU6" s="13"/>
      <c r="MV6" s="13"/>
      <c r="MW6" s="13"/>
      <c r="MX6" s="13"/>
      <c r="MY6" s="13"/>
      <c r="MZ6" s="13"/>
      <c r="NA6" s="13"/>
      <c r="NB6" s="13"/>
      <c r="NC6" s="13"/>
      <c r="ND6" s="13"/>
      <c r="NE6" s="13"/>
      <c r="NF6" s="13"/>
      <c r="NG6" s="13"/>
      <c r="NH6" s="13"/>
      <c r="NI6" s="13"/>
      <c r="NJ6" s="13"/>
      <c r="NK6" s="13"/>
      <c r="NL6" s="13"/>
      <c r="NM6" s="13"/>
      <c r="NN6" s="13"/>
      <c r="NO6" s="13"/>
      <c r="NP6" s="13"/>
      <c r="NQ6" s="13"/>
      <c r="NR6" s="13"/>
      <c r="NS6" s="13"/>
      <c r="NT6" s="13"/>
      <c r="NU6" s="13"/>
      <c r="NV6" s="13"/>
      <c r="NW6" s="13"/>
      <c r="NX6" s="13"/>
      <c r="NY6" s="13"/>
      <c r="NZ6" s="13"/>
      <c r="OA6" s="13"/>
      <c r="OB6" s="13"/>
      <c r="OC6" s="13"/>
      <c r="OD6" s="13"/>
      <c r="OE6" s="13"/>
      <c r="OF6" s="13"/>
      <c r="OG6" s="13"/>
      <c r="OH6" s="13"/>
      <c r="OI6" s="13"/>
      <c r="OJ6" s="13"/>
      <c r="OK6" s="13"/>
      <c r="OL6" s="13"/>
      <c r="OM6" s="13"/>
      <c r="ON6" s="13"/>
      <c r="OO6" s="13"/>
      <c r="OP6" s="13"/>
      <c r="OQ6" s="13"/>
      <c r="OR6" s="13"/>
      <c r="OS6" s="13"/>
      <c r="OT6" s="13"/>
      <c r="OU6" s="13"/>
      <c r="OV6" s="13"/>
      <c r="OW6" s="13"/>
      <c r="OX6" s="13"/>
      <c r="OY6" s="13"/>
      <c r="OZ6" s="13"/>
      <c r="PA6" s="13"/>
      <c r="PB6" s="13"/>
      <c r="PC6" s="13"/>
      <c r="PD6" s="13"/>
      <c r="PE6" s="13"/>
      <c r="PF6" s="13"/>
      <c r="PG6" s="13"/>
      <c r="PH6" s="13"/>
      <c r="PI6" s="13"/>
      <c r="PJ6" s="13"/>
      <c r="PK6" s="13"/>
      <c r="PL6" s="13"/>
      <c r="PM6" s="13"/>
      <c r="PN6" s="13"/>
      <c r="PO6" s="13"/>
    </row>
    <row r="7" spans="1:431" s="14" customFormat="1" ht="25" customHeight="1" x14ac:dyDescent="0.35">
      <c r="A7" s="172" t="s">
        <v>21</v>
      </c>
      <c r="B7" s="99">
        <f>'M&amp;STP SUPERVISOR MGR DATA'!I8</f>
        <v>0</v>
      </c>
      <c r="C7" s="100">
        <f>+'M&amp;STP SUPERVISOR MGR DATA'!L8</f>
        <v>0</v>
      </c>
      <c r="D7" s="101"/>
      <c r="E7" s="257" t="str">
        <f t="shared" si="0"/>
        <v>0.0%</v>
      </c>
      <c r="F7" s="102">
        <f t="shared" si="1"/>
        <v>0</v>
      </c>
      <c r="G7" s="257" t="str">
        <f t="shared" si="2"/>
        <v>0.0%</v>
      </c>
      <c r="H7" s="114"/>
      <c r="I7" s="109"/>
      <c r="J7" s="264" t="str">
        <f t="shared" si="13"/>
        <v>0.0%</v>
      </c>
      <c r="K7" s="103">
        <f t="shared" si="14"/>
        <v>0</v>
      </c>
      <c r="L7" s="264" t="str">
        <f t="shared" si="3"/>
        <v>0.0%</v>
      </c>
      <c r="M7" s="107" t="str">
        <f t="shared" si="16"/>
        <v>0.0%</v>
      </c>
      <c r="N7" s="108">
        <f>'M&amp;STP SUPERVISOR MGR DATA'!F8-(C7+H7)</f>
        <v>0</v>
      </c>
      <c r="O7" s="109"/>
      <c r="P7" s="264" t="str">
        <f t="shared" si="17"/>
        <v>0.0%</v>
      </c>
      <c r="Q7" s="109"/>
      <c r="R7" s="270" t="str">
        <f t="shared" si="4"/>
        <v>0.0%</v>
      </c>
      <c r="S7" s="103">
        <f t="shared" si="5"/>
        <v>0</v>
      </c>
      <c r="T7" s="270" t="str">
        <f t="shared" si="6"/>
        <v>0.0%</v>
      </c>
      <c r="U7" s="110" t="str">
        <f t="shared" si="7"/>
        <v>0.0%</v>
      </c>
      <c r="V7" s="108">
        <f>'M&amp;STP SUPERVISOR MGR DATA'!G8</f>
        <v>0</v>
      </c>
      <c r="W7" s="109"/>
      <c r="X7" s="111" t="str">
        <f>IFERROR(W7/'M&amp;STP SUPERVISOR MGR DATA'!G8,"0.0%")</f>
        <v>0.0%</v>
      </c>
      <c r="Y7" s="112">
        <f t="shared" si="8"/>
        <v>0</v>
      </c>
      <c r="Z7" s="107" t="str">
        <f t="shared" si="9"/>
        <v>0.0%</v>
      </c>
      <c r="AA7" s="113">
        <f>'M&amp;STP SUPERVISOR MGR DATA'!H8</f>
        <v>0</v>
      </c>
      <c r="AB7" s="109"/>
      <c r="AC7" s="175" t="str">
        <f t="shared" si="10"/>
        <v>0.0%</v>
      </c>
      <c r="AD7" s="112">
        <f t="shared" si="11"/>
        <v>0</v>
      </c>
      <c r="AE7" s="104" t="str">
        <f t="shared" si="12"/>
        <v>0.0%</v>
      </c>
      <c r="AF7" s="175" t="str">
        <f t="shared" si="15"/>
        <v>0.0%</v>
      </c>
      <c r="AG7" s="15"/>
      <c r="AH7" s="17"/>
      <c r="AI7" s="18"/>
      <c r="AJ7" s="18"/>
      <c r="AK7" s="41"/>
      <c r="AL7" s="40"/>
      <c r="AM7" s="171"/>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c r="JR7" s="13"/>
      <c r="JS7" s="13"/>
      <c r="JT7" s="13"/>
      <c r="JU7" s="13"/>
      <c r="JV7" s="13"/>
      <c r="JW7" s="13"/>
      <c r="JX7" s="13"/>
      <c r="JY7" s="13"/>
      <c r="JZ7" s="13"/>
      <c r="KA7" s="13"/>
      <c r="KB7" s="13"/>
      <c r="KC7" s="13"/>
      <c r="KD7" s="13"/>
      <c r="KE7" s="13"/>
      <c r="KF7" s="13"/>
      <c r="KG7" s="13"/>
      <c r="KH7" s="13"/>
      <c r="KI7" s="13"/>
      <c r="KJ7" s="13"/>
      <c r="KK7" s="13"/>
      <c r="KL7" s="13"/>
      <c r="KM7" s="13"/>
      <c r="KN7" s="13"/>
      <c r="KO7" s="13"/>
      <c r="KP7" s="13"/>
      <c r="KQ7" s="13"/>
      <c r="KR7" s="13"/>
      <c r="KS7" s="13"/>
      <c r="KT7" s="13"/>
      <c r="KU7" s="13"/>
      <c r="KV7" s="13"/>
      <c r="KW7" s="13"/>
      <c r="KX7" s="13"/>
      <c r="KY7" s="13"/>
      <c r="KZ7" s="13"/>
      <c r="LA7" s="13"/>
      <c r="LB7" s="13"/>
      <c r="LC7" s="13"/>
      <c r="LD7" s="13"/>
      <c r="LE7" s="13"/>
      <c r="LF7" s="13"/>
      <c r="LG7" s="13"/>
      <c r="LH7" s="13"/>
      <c r="LI7" s="13"/>
      <c r="LJ7" s="13"/>
      <c r="LK7" s="13"/>
      <c r="LL7" s="13"/>
      <c r="LM7" s="13"/>
      <c r="LN7" s="13"/>
      <c r="LO7" s="13"/>
      <c r="LP7" s="13"/>
      <c r="LQ7" s="13"/>
      <c r="LR7" s="13"/>
      <c r="LS7" s="13"/>
      <c r="LT7" s="13"/>
      <c r="LU7" s="13"/>
      <c r="LV7" s="13"/>
      <c r="LW7" s="13"/>
      <c r="LX7" s="13"/>
      <c r="LY7" s="13"/>
      <c r="LZ7" s="13"/>
      <c r="MA7" s="13"/>
      <c r="MB7" s="13"/>
      <c r="MC7" s="13"/>
      <c r="MD7" s="13"/>
      <c r="ME7" s="13"/>
      <c r="MF7" s="13"/>
      <c r="MG7" s="13"/>
      <c r="MH7" s="13"/>
      <c r="MI7" s="13"/>
      <c r="MJ7" s="13"/>
      <c r="MK7" s="13"/>
      <c r="ML7" s="13"/>
      <c r="MM7" s="13"/>
      <c r="MN7" s="13"/>
      <c r="MO7" s="13"/>
      <c r="MP7" s="13"/>
      <c r="MQ7" s="13"/>
      <c r="MR7" s="13"/>
      <c r="MS7" s="13"/>
      <c r="MT7" s="13"/>
      <c r="MU7" s="13"/>
      <c r="MV7" s="13"/>
      <c r="MW7" s="13"/>
      <c r="MX7" s="13"/>
      <c r="MY7" s="13"/>
      <c r="MZ7" s="13"/>
      <c r="NA7" s="13"/>
      <c r="NB7" s="13"/>
      <c r="NC7" s="13"/>
      <c r="ND7" s="13"/>
      <c r="NE7" s="13"/>
      <c r="NF7" s="13"/>
      <c r="NG7" s="13"/>
      <c r="NH7" s="13"/>
      <c r="NI7" s="13"/>
      <c r="NJ7" s="13"/>
      <c r="NK7" s="13"/>
      <c r="NL7" s="13"/>
      <c r="NM7" s="13"/>
      <c r="NN7" s="13"/>
      <c r="NO7" s="13"/>
      <c r="NP7" s="13"/>
      <c r="NQ7" s="13"/>
      <c r="NR7" s="13"/>
      <c r="NS7" s="13"/>
      <c r="NT7" s="13"/>
      <c r="NU7" s="13"/>
      <c r="NV7" s="13"/>
      <c r="NW7" s="13"/>
      <c r="NX7" s="13"/>
      <c r="NY7" s="13"/>
      <c r="NZ7" s="13"/>
      <c r="OA7" s="13"/>
      <c r="OB7" s="13"/>
      <c r="OC7" s="13"/>
      <c r="OD7" s="13"/>
      <c r="OE7" s="13"/>
      <c r="OF7" s="13"/>
      <c r="OG7" s="13"/>
      <c r="OH7" s="13"/>
      <c r="OI7" s="13"/>
      <c r="OJ7" s="13"/>
      <c r="OK7" s="13"/>
      <c r="OL7" s="13"/>
      <c r="OM7" s="13"/>
      <c r="ON7" s="13"/>
      <c r="OO7" s="13"/>
      <c r="OP7" s="13"/>
      <c r="OQ7" s="13"/>
      <c r="OR7" s="13"/>
      <c r="OS7" s="13"/>
      <c r="OT7" s="13"/>
      <c r="OU7" s="13"/>
      <c r="OV7" s="13"/>
      <c r="OW7" s="13"/>
      <c r="OX7" s="13"/>
      <c r="OY7" s="13"/>
      <c r="OZ7" s="13"/>
      <c r="PA7" s="13"/>
      <c r="PB7" s="13"/>
      <c r="PC7" s="13"/>
      <c r="PD7" s="13"/>
      <c r="PE7" s="13"/>
      <c r="PF7" s="13"/>
      <c r="PG7" s="13"/>
      <c r="PH7" s="13"/>
      <c r="PI7" s="13"/>
      <c r="PJ7" s="13"/>
      <c r="PK7" s="13"/>
      <c r="PL7" s="13"/>
      <c r="PM7" s="13"/>
      <c r="PN7" s="13"/>
      <c r="PO7" s="13"/>
    </row>
    <row r="8" spans="1:431" s="14" customFormat="1" ht="25" customHeight="1" x14ac:dyDescent="0.35">
      <c r="A8" s="170" t="s">
        <v>1</v>
      </c>
      <c r="B8" s="99">
        <f>'M&amp;STP SUPERVISOR MGR DATA'!I9</f>
        <v>0</v>
      </c>
      <c r="C8" s="100">
        <f>+'M&amp;STP SUPERVISOR MGR DATA'!L9</f>
        <v>0</v>
      </c>
      <c r="D8" s="101"/>
      <c r="E8" s="257" t="str">
        <f t="shared" si="0"/>
        <v>0.0%</v>
      </c>
      <c r="F8" s="102">
        <f t="shared" si="1"/>
        <v>0</v>
      </c>
      <c r="G8" s="257" t="str">
        <f t="shared" si="2"/>
        <v>0.0%</v>
      </c>
      <c r="H8" s="105"/>
      <c r="I8" s="109"/>
      <c r="J8" s="264" t="str">
        <f t="shared" si="13"/>
        <v>0.0%</v>
      </c>
      <c r="K8" s="103">
        <f t="shared" si="14"/>
        <v>0</v>
      </c>
      <c r="L8" s="264" t="str">
        <f t="shared" si="3"/>
        <v>0.0%</v>
      </c>
      <c r="M8" s="107" t="str">
        <f t="shared" si="16"/>
        <v>0.0%</v>
      </c>
      <c r="N8" s="108">
        <f>'M&amp;STP SUPERVISOR MGR DATA'!F9-(C8+H8)</f>
        <v>0</v>
      </c>
      <c r="O8" s="109"/>
      <c r="P8" s="264" t="str">
        <f t="shared" si="17"/>
        <v>0.0%</v>
      </c>
      <c r="Q8" s="109"/>
      <c r="R8" s="270" t="str">
        <f t="shared" si="4"/>
        <v>0.0%</v>
      </c>
      <c r="S8" s="103">
        <f t="shared" si="5"/>
        <v>0</v>
      </c>
      <c r="T8" s="270" t="str">
        <f t="shared" si="6"/>
        <v>0.0%</v>
      </c>
      <c r="U8" s="110" t="str">
        <f t="shared" si="7"/>
        <v>0.0%</v>
      </c>
      <c r="V8" s="108">
        <f>'M&amp;STP SUPERVISOR MGR DATA'!G9</f>
        <v>0</v>
      </c>
      <c r="W8" s="109"/>
      <c r="X8" s="111" t="str">
        <f>IFERROR(W8/'M&amp;STP SUPERVISOR MGR DATA'!G9,"0.0%")</f>
        <v>0.0%</v>
      </c>
      <c r="Y8" s="112">
        <f t="shared" si="8"/>
        <v>0</v>
      </c>
      <c r="Z8" s="107" t="str">
        <f t="shared" si="9"/>
        <v>0.0%</v>
      </c>
      <c r="AA8" s="113">
        <f>'M&amp;STP SUPERVISOR MGR DATA'!H9</f>
        <v>0</v>
      </c>
      <c r="AB8" s="109"/>
      <c r="AC8" s="175" t="str">
        <f t="shared" si="10"/>
        <v>0.0%</v>
      </c>
      <c r="AD8" s="112">
        <f t="shared" si="11"/>
        <v>0</v>
      </c>
      <c r="AE8" s="104" t="str">
        <f t="shared" si="12"/>
        <v>0.0%</v>
      </c>
      <c r="AF8" s="175" t="str">
        <f t="shared" si="15"/>
        <v>0.0%</v>
      </c>
      <c r="AG8" s="15"/>
      <c r="AH8" s="17"/>
      <c r="AI8" s="18"/>
      <c r="AJ8" s="18"/>
      <c r="AK8" s="42"/>
      <c r="AL8" s="40"/>
      <c r="AM8" s="171"/>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c r="JR8" s="13"/>
      <c r="JS8" s="13"/>
      <c r="JT8" s="13"/>
      <c r="JU8" s="13"/>
      <c r="JV8" s="13"/>
      <c r="JW8" s="13"/>
      <c r="JX8" s="13"/>
      <c r="JY8" s="13"/>
      <c r="JZ8" s="13"/>
      <c r="KA8" s="13"/>
      <c r="KB8" s="13"/>
      <c r="KC8" s="13"/>
      <c r="KD8" s="13"/>
      <c r="KE8" s="13"/>
      <c r="KF8" s="13"/>
      <c r="KG8" s="13"/>
      <c r="KH8" s="13"/>
      <c r="KI8" s="13"/>
      <c r="KJ8" s="13"/>
      <c r="KK8" s="13"/>
      <c r="KL8" s="13"/>
      <c r="KM8" s="13"/>
      <c r="KN8" s="13"/>
      <c r="KO8" s="13"/>
      <c r="KP8" s="13"/>
      <c r="KQ8" s="13"/>
      <c r="KR8" s="13"/>
      <c r="KS8" s="13"/>
      <c r="KT8" s="13"/>
      <c r="KU8" s="13"/>
      <c r="KV8" s="13"/>
      <c r="KW8" s="13"/>
      <c r="KX8" s="13"/>
      <c r="KY8" s="13"/>
      <c r="KZ8" s="13"/>
      <c r="LA8" s="13"/>
      <c r="LB8" s="13"/>
      <c r="LC8" s="13"/>
      <c r="LD8" s="13"/>
      <c r="LE8" s="13"/>
      <c r="LF8" s="13"/>
      <c r="LG8" s="13"/>
      <c r="LH8" s="13"/>
      <c r="LI8" s="13"/>
      <c r="LJ8" s="13"/>
      <c r="LK8" s="13"/>
      <c r="LL8" s="13"/>
      <c r="LM8" s="13"/>
      <c r="LN8" s="13"/>
      <c r="LO8" s="13"/>
      <c r="LP8" s="13"/>
      <c r="LQ8" s="13"/>
      <c r="LR8" s="13"/>
      <c r="LS8" s="13"/>
      <c r="LT8" s="13"/>
      <c r="LU8" s="13"/>
      <c r="LV8" s="13"/>
      <c r="LW8" s="13"/>
      <c r="LX8" s="13"/>
      <c r="LY8" s="13"/>
      <c r="LZ8" s="13"/>
      <c r="MA8" s="13"/>
      <c r="MB8" s="13"/>
      <c r="MC8" s="13"/>
      <c r="MD8" s="13"/>
      <c r="ME8" s="13"/>
      <c r="MF8" s="13"/>
      <c r="MG8" s="13"/>
      <c r="MH8" s="13"/>
      <c r="MI8" s="13"/>
      <c r="MJ8" s="13"/>
      <c r="MK8" s="13"/>
      <c r="ML8" s="13"/>
      <c r="MM8" s="13"/>
      <c r="MN8" s="13"/>
      <c r="MO8" s="13"/>
      <c r="MP8" s="13"/>
      <c r="MQ8" s="13"/>
      <c r="MR8" s="13"/>
      <c r="MS8" s="13"/>
      <c r="MT8" s="13"/>
      <c r="MU8" s="13"/>
      <c r="MV8" s="13"/>
      <c r="MW8" s="13"/>
      <c r="MX8" s="13"/>
      <c r="MY8" s="13"/>
      <c r="MZ8" s="13"/>
      <c r="NA8" s="13"/>
      <c r="NB8" s="13"/>
      <c r="NC8" s="13"/>
      <c r="ND8" s="13"/>
      <c r="NE8" s="13"/>
      <c r="NF8" s="13"/>
      <c r="NG8" s="13"/>
      <c r="NH8" s="13"/>
      <c r="NI8" s="13"/>
      <c r="NJ8" s="13"/>
      <c r="NK8" s="13"/>
      <c r="NL8" s="13"/>
      <c r="NM8" s="13"/>
      <c r="NN8" s="13"/>
      <c r="NO8" s="13"/>
      <c r="NP8" s="13"/>
      <c r="NQ8" s="13"/>
      <c r="NR8" s="13"/>
      <c r="NS8" s="13"/>
      <c r="NT8" s="13"/>
      <c r="NU8" s="13"/>
      <c r="NV8" s="13"/>
      <c r="NW8" s="13"/>
      <c r="NX8" s="13"/>
      <c r="NY8" s="13"/>
      <c r="NZ8" s="13"/>
      <c r="OA8" s="13"/>
      <c r="OB8" s="13"/>
      <c r="OC8" s="13"/>
      <c r="OD8" s="13"/>
      <c r="OE8" s="13"/>
      <c r="OF8" s="13"/>
      <c r="OG8" s="13"/>
      <c r="OH8" s="13"/>
      <c r="OI8" s="13"/>
      <c r="OJ8" s="13"/>
      <c r="OK8" s="13"/>
      <c r="OL8" s="13"/>
      <c r="OM8" s="13"/>
      <c r="ON8" s="13"/>
      <c r="OO8" s="13"/>
      <c r="OP8" s="13"/>
      <c r="OQ8" s="13"/>
      <c r="OR8" s="13"/>
      <c r="OS8" s="13"/>
      <c r="OT8" s="13"/>
      <c r="OU8" s="13"/>
      <c r="OV8" s="13"/>
      <c r="OW8" s="13"/>
      <c r="OX8" s="13"/>
      <c r="OY8" s="13"/>
      <c r="OZ8" s="13"/>
      <c r="PA8" s="13"/>
      <c r="PB8" s="13"/>
      <c r="PC8" s="13"/>
      <c r="PD8" s="13"/>
      <c r="PE8" s="13"/>
      <c r="PF8" s="13"/>
      <c r="PG8" s="13"/>
      <c r="PH8" s="13"/>
      <c r="PI8" s="13"/>
      <c r="PJ8" s="13"/>
      <c r="PK8" s="13"/>
      <c r="PL8" s="13"/>
      <c r="PM8" s="13"/>
      <c r="PN8" s="13"/>
      <c r="PO8" s="13"/>
    </row>
    <row r="9" spans="1:431" s="14" customFormat="1" ht="25" customHeight="1" x14ac:dyDescent="0.35">
      <c r="A9" s="170" t="s">
        <v>2</v>
      </c>
      <c r="B9" s="99">
        <f>'M&amp;STP SUPERVISOR MGR DATA'!I10</f>
        <v>0</v>
      </c>
      <c r="C9" s="100">
        <f>+'M&amp;STP SUPERVISOR MGR DATA'!L10</f>
        <v>0</v>
      </c>
      <c r="D9" s="101"/>
      <c r="E9" s="257" t="str">
        <f t="shared" si="0"/>
        <v>0.0%</v>
      </c>
      <c r="F9" s="102">
        <f t="shared" si="1"/>
        <v>0</v>
      </c>
      <c r="G9" s="257" t="str">
        <f t="shared" si="2"/>
        <v>0.0%</v>
      </c>
      <c r="H9" s="105"/>
      <c r="I9" s="109"/>
      <c r="J9" s="264" t="str">
        <f t="shared" si="13"/>
        <v>0.0%</v>
      </c>
      <c r="K9" s="103">
        <f t="shared" si="14"/>
        <v>0</v>
      </c>
      <c r="L9" s="264" t="str">
        <f t="shared" si="3"/>
        <v>0.0%</v>
      </c>
      <c r="M9" s="107" t="str">
        <f t="shared" si="16"/>
        <v>0.0%</v>
      </c>
      <c r="N9" s="108">
        <f>'M&amp;STP SUPERVISOR MGR DATA'!F10-(C9+H9)</f>
        <v>0</v>
      </c>
      <c r="O9" s="109"/>
      <c r="P9" s="264" t="str">
        <f t="shared" si="17"/>
        <v>0.0%</v>
      </c>
      <c r="Q9" s="109"/>
      <c r="R9" s="270" t="str">
        <f t="shared" si="4"/>
        <v>0.0%</v>
      </c>
      <c r="S9" s="103">
        <f t="shared" si="5"/>
        <v>0</v>
      </c>
      <c r="T9" s="270" t="str">
        <f t="shared" si="6"/>
        <v>0.0%</v>
      </c>
      <c r="U9" s="110" t="str">
        <f t="shared" si="7"/>
        <v>0.0%</v>
      </c>
      <c r="V9" s="108">
        <f>'M&amp;STP SUPERVISOR MGR DATA'!G10</f>
        <v>0</v>
      </c>
      <c r="W9" s="109"/>
      <c r="X9" s="111" t="str">
        <f>IFERROR(W9/'M&amp;STP SUPERVISOR MGR DATA'!G10,"0.0%")</f>
        <v>0.0%</v>
      </c>
      <c r="Y9" s="112">
        <f t="shared" si="8"/>
        <v>0</v>
      </c>
      <c r="Z9" s="107" t="str">
        <f t="shared" si="9"/>
        <v>0.0%</v>
      </c>
      <c r="AA9" s="113">
        <f>'M&amp;STP SUPERVISOR MGR DATA'!H10</f>
        <v>0</v>
      </c>
      <c r="AB9" s="109"/>
      <c r="AC9" s="175" t="str">
        <f>IFERROR(AB9/AA9,"0.0%")</f>
        <v>0.0%</v>
      </c>
      <c r="AD9" s="112">
        <f t="shared" si="11"/>
        <v>0</v>
      </c>
      <c r="AE9" s="104" t="str">
        <f t="shared" si="12"/>
        <v>0.0%</v>
      </c>
      <c r="AF9" s="175" t="str">
        <f t="shared" si="15"/>
        <v>0.0%</v>
      </c>
      <c r="AG9" s="15"/>
      <c r="AH9" s="17"/>
      <c r="AI9" s="18"/>
      <c r="AJ9" s="18"/>
      <c r="AK9" s="41"/>
      <c r="AL9" s="40"/>
      <c r="AM9" s="171"/>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c r="IW9" s="13"/>
      <c r="IX9" s="13"/>
      <c r="IY9" s="13"/>
      <c r="IZ9" s="13"/>
      <c r="JA9" s="13"/>
      <c r="JB9" s="13"/>
      <c r="JC9" s="13"/>
      <c r="JD9" s="13"/>
      <c r="JE9" s="13"/>
      <c r="JF9" s="13"/>
      <c r="JG9" s="13"/>
      <c r="JH9" s="13"/>
      <c r="JI9" s="13"/>
      <c r="JJ9" s="13"/>
      <c r="JK9" s="13"/>
      <c r="JL9" s="13"/>
      <c r="JM9" s="13"/>
      <c r="JN9" s="13"/>
      <c r="JO9" s="13"/>
      <c r="JP9" s="13"/>
      <c r="JQ9" s="13"/>
      <c r="JR9" s="13"/>
      <c r="JS9" s="13"/>
      <c r="JT9" s="13"/>
      <c r="JU9" s="13"/>
      <c r="JV9" s="13"/>
      <c r="JW9" s="13"/>
      <c r="JX9" s="13"/>
      <c r="JY9" s="13"/>
      <c r="JZ9" s="13"/>
      <c r="KA9" s="13"/>
      <c r="KB9" s="13"/>
      <c r="KC9" s="13"/>
      <c r="KD9" s="13"/>
      <c r="KE9" s="13"/>
      <c r="KF9" s="13"/>
      <c r="KG9" s="13"/>
      <c r="KH9" s="13"/>
      <c r="KI9" s="13"/>
      <c r="KJ9" s="13"/>
      <c r="KK9" s="13"/>
      <c r="KL9" s="13"/>
      <c r="KM9" s="13"/>
      <c r="KN9" s="13"/>
      <c r="KO9" s="13"/>
      <c r="KP9" s="13"/>
      <c r="KQ9" s="13"/>
      <c r="KR9" s="13"/>
      <c r="KS9" s="13"/>
      <c r="KT9" s="13"/>
      <c r="KU9" s="13"/>
      <c r="KV9" s="13"/>
      <c r="KW9" s="13"/>
      <c r="KX9" s="13"/>
      <c r="KY9" s="13"/>
      <c r="KZ9" s="13"/>
      <c r="LA9" s="13"/>
      <c r="LB9" s="13"/>
      <c r="LC9" s="13"/>
      <c r="LD9" s="13"/>
      <c r="LE9" s="13"/>
      <c r="LF9" s="13"/>
      <c r="LG9" s="13"/>
      <c r="LH9" s="13"/>
      <c r="LI9" s="13"/>
      <c r="LJ9" s="13"/>
      <c r="LK9" s="13"/>
      <c r="LL9" s="13"/>
      <c r="LM9" s="13"/>
      <c r="LN9" s="13"/>
      <c r="LO9" s="13"/>
      <c r="LP9" s="13"/>
      <c r="LQ9" s="13"/>
      <c r="LR9" s="13"/>
      <c r="LS9" s="13"/>
      <c r="LT9" s="13"/>
      <c r="LU9" s="13"/>
      <c r="LV9" s="13"/>
      <c r="LW9" s="13"/>
      <c r="LX9" s="13"/>
      <c r="LY9" s="13"/>
      <c r="LZ9" s="13"/>
      <c r="MA9" s="13"/>
      <c r="MB9" s="13"/>
      <c r="MC9" s="13"/>
      <c r="MD9" s="13"/>
      <c r="ME9" s="13"/>
      <c r="MF9" s="13"/>
      <c r="MG9" s="13"/>
      <c r="MH9" s="13"/>
      <c r="MI9" s="13"/>
      <c r="MJ9" s="13"/>
      <c r="MK9" s="13"/>
      <c r="ML9" s="13"/>
      <c r="MM9" s="13"/>
      <c r="MN9" s="13"/>
      <c r="MO9" s="13"/>
      <c r="MP9" s="13"/>
      <c r="MQ9" s="13"/>
      <c r="MR9" s="13"/>
      <c r="MS9" s="13"/>
      <c r="MT9" s="13"/>
      <c r="MU9" s="13"/>
      <c r="MV9" s="13"/>
      <c r="MW9" s="13"/>
      <c r="MX9" s="13"/>
      <c r="MY9" s="13"/>
      <c r="MZ9" s="13"/>
      <c r="NA9" s="13"/>
      <c r="NB9" s="13"/>
      <c r="NC9" s="13"/>
      <c r="ND9" s="13"/>
      <c r="NE9" s="13"/>
      <c r="NF9" s="13"/>
      <c r="NG9" s="13"/>
      <c r="NH9" s="13"/>
      <c r="NI9" s="13"/>
      <c r="NJ9" s="13"/>
      <c r="NK9" s="13"/>
      <c r="NL9" s="13"/>
      <c r="NM9" s="13"/>
      <c r="NN9" s="13"/>
      <c r="NO9" s="13"/>
      <c r="NP9" s="13"/>
      <c r="NQ9" s="13"/>
      <c r="NR9" s="13"/>
      <c r="NS9" s="13"/>
      <c r="NT9" s="13"/>
      <c r="NU9" s="13"/>
      <c r="NV9" s="13"/>
      <c r="NW9" s="13"/>
      <c r="NX9" s="13"/>
      <c r="NY9" s="13"/>
      <c r="NZ9" s="13"/>
      <c r="OA9" s="13"/>
      <c r="OB9" s="13"/>
      <c r="OC9" s="13"/>
      <c r="OD9" s="13"/>
      <c r="OE9" s="13"/>
      <c r="OF9" s="13"/>
      <c r="OG9" s="13"/>
      <c r="OH9" s="13"/>
      <c r="OI9" s="13"/>
      <c r="OJ9" s="13"/>
      <c r="OK9" s="13"/>
      <c r="OL9" s="13"/>
      <c r="OM9" s="13"/>
      <c r="ON9" s="13"/>
      <c r="OO9" s="13"/>
      <c r="OP9" s="13"/>
      <c r="OQ9" s="13"/>
      <c r="OR9" s="13"/>
      <c r="OS9" s="13"/>
      <c r="OT9" s="13"/>
      <c r="OU9" s="13"/>
      <c r="OV9" s="13"/>
      <c r="OW9" s="13"/>
      <c r="OX9" s="13"/>
      <c r="OY9" s="13"/>
      <c r="OZ9" s="13"/>
      <c r="PA9" s="13"/>
      <c r="PB9" s="13"/>
      <c r="PC9" s="13"/>
      <c r="PD9" s="13"/>
      <c r="PE9" s="13"/>
      <c r="PF9" s="13"/>
      <c r="PG9" s="13"/>
      <c r="PH9" s="13"/>
      <c r="PI9" s="13"/>
      <c r="PJ9" s="13"/>
      <c r="PK9" s="13"/>
      <c r="PL9" s="13"/>
      <c r="PM9" s="13"/>
      <c r="PN9" s="13"/>
      <c r="PO9" s="13"/>
    </row>
    <row r="10" spans="1:431" s="14" customFormat="1" ht="25" customHeight="1" x14ac:dyDescent="0.35">
      <c r="A10" s="170" t="s">
        <v>3</v>
      </c>
      <c r="B10" s="99">
        <f>'M&amp;STP SUPERVISOR MGR DATA'!I11</f>
        <v>0</v>
      </c>
      <c r="C10" s="100">
        <f>+'M&amp;STP SUPERVISOR MGR DATA'!L11</f>
        <v>0</v>
      </c>
      <c r="D10" s="101"/>
      <c r="E10" s="257" t="str">
        <f t="shared" si="0"/>
        <v>0.0%</v>
      </c>
      <c r="F10" s="102">
        <f t="shared" si="1"/>
        <v>0</v>
      </c>
      <c r="G10" s="257" t="str">
        <f t="shared" si="2"/>
        <v>0.0%</v>
      </c>
      <c r="H10" s="105"/>
      <c r="I10" s="109"/>
      <c r="J10" s="264" t="str">
        <f t="shared" si="13"/>
        <v>0.0%</v>
      </c>
      <c r="K10" s="103">
        <f t="shared" si="14"/>
        <v>0</v>
      </c>
      <c r="L10" s="264" t="str">
        <f t="shared" si="3"/>
        <v>0.0%</v>
      </c>
      <c r="M10" s="107" t="str">
        <f t="shared" si="16"/>
        <v>0.0%</v>
      </c>
      <c r="N10" s="108">
        <f>'M&amp;STP SUPERVISOR MGR DATA'!F11-(C10+H10)</f>
        <v>0</v>
      </c>
      <c r="O10" s="109"/>
      <c r="P10" s="264" t="str">
        <f t="shared" si="17"/>
        <v>0.0%</v>
      </c>
      <c r="Q10" s="109"/>
      <c r="R10" s="270" t="str">
        <f t="shared" si="4"/>
        <v>0.0%</v>
      </c>
      <c r="S10" s="103">
        <f t="shared" si="5"/>
        <v>0</v>
      </c>
      <c r="T10" s="270" t="str">
        <f t="shared" si="6"/>
        <v>0.0%</v>
      </c>
      <c r="U10" s="110" t="str">
        <f t="shared" si="7"/>
        <v>0.0%</v>
      </c>
      <c r="V10" s="108">
        <f>'M&amp;STP SUPERVISOR MGR DATA'!G11</f>
        <v>0</v>
      </c>
      <c r="W10" s="109"/>
      <c r="X10" s="111" t="str">
        <f>IFERROR(W10/'M&amp;STP SUPERVISOR MGR DATA'!G11,"0.0%")</f>
        <v>0.0%</v>
      </c>
      <c r="Y10" s="112">
        <f t="shared" si="8"/>
        <v>0</v>
      </c>
      <c r="Z10" s="107" t="str">
        <f t="shared" si="9"/>
        <v>0.0%</v>
      </c>
      <c r="AA10" s="113">
        <f>'M&amp;STP SUPERVISOR MGR DATA'!H11</f>
        <v>0</v>
      </c>
      <c r="AB10" s="109"/>
      <c r="AC10" s="175" t="str">
        <f t="shared" si="10"/>
        <v>0.0%</v>
      </c>
      <c r="AD10" s="112">
        <f t="shared" si="11"/>
        <v>0</v>
      </c>
      <c r="AE10" s="104" t="str">
        <f t="shared" si="12"/>
        <v>0.0%</v>
      </c>
      <c r="AF10" s="175" t="str">
        <f t="shared" si="15"/>
        <v>0.0%</v>
      </c>
      <c r="AG10" s="15"/>
      <c r="AH10" s="17"/>
      <c r="AI10" s="18"/>
      <c r="AJ10" s="18"/>
      <c r="AK10" s="43"/>
      <c r="AL10" s="40"/>
      <c r="AM10" s="171"/>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row>
    <row r="11" spans="1:431" s="14" customFormat="1" ht="25" customHeight="1" x14ac:dyDescent="0.35">
      <c r="A11" s="170" t="s">
        <v>4</v>
      </c>
      <c r="B11" s="99">
        <f>'M&amp;STP SUPERVISOR MGR DATA'!I12</f>
        <v>0</v>
      </c>
      <c r="C11" s="100">
        <f>+'M&amp;STP SUPERVISOR MGR DATA'!L12</f>
        <v>0</v>
      </c>
      <c r="D11" s="101"/>
      <c r="E11" s="257" t="str">
        <f t="shared" si="0"/>
        <v>0.0%</v>
      </c>
      <c r="F11" s="102">
        <f t="shared" si="1"/>
        <v>0</v>
      </c>
      <c r="G11" s="257" t="str">
        <f t="shared" si="2"/>
        <v>0.0%</v>
      </c>
      <c r="H11" s="105"/>
      <c r="I11" s="109"/>
      <c r="J11" s="264" t="str">
        <f t="shared" si="13"/>
        <v>0.0%</v>
      </c>
      <c r="K11" s="103">
        <f t="shared" si="14"/>
        <v>0</v>
      </c>
      <c r="L11" s="264" t="str">
        <f t="shared" si="3"/>
        <v>0.0%</v>
      </c>
      <c r="M11" s="107" t="str">
        <f t="shared" si="16"/>
        <v>0.0%</v>
      </c>
      <c r="N11" s="108">
        <f>'M&amp;STP SUPERVISOR MGR DATA'!F12-(C11+H11)</f>
        <v>0</v>
      </c>
      <c r="O11" s="109"/>
      <c r="P11" s="264" t="str">
        <f t="shared" si="17"/>
        <v>0.0%</v>
      </c>
      <c r="Q11" s="109"/>
      <c r="R11" s="270" t="str">
        <f t="shared" si="4"/>
        <v>0.0%</v>
      </c>
      <c r="S11" s="103">
        <f t="shared" si="5"/>
        <v>0</v>
      </c>
      <c r="T11" s="270" t="str">
        <f t="shared" si="6"/>
        <v>0.0%</v>
      </c>
      <c r="U11" s="110" t="str">
        <f t="shared" si="7"/>
        <v>0.0%</v>
      </c>
      <c r="V11" s="108">
        <f>'M&amp;STP SUPERVISOR MGR DATA'!G12</f>
        <v>0</v>
      </c>
      <c r="W11" s="109"/>
      <c r="X11" s="111" t="str">
        <f>IFERROR(W11/'M&amp;STP SUPERVISOR MGR DATA'!G12,"0.0%")</f>
        <v>0.0%</v>
      </c>
      <c r="Y11" s="112">
        <f t="shared" si="8"/>
        <v>0</v>
      </c>
      <c r="Z11" s="107" t="str">
        <f t="shared" si="9"/>
        <v>0.0%</v>
      </c>
      <c r="AA11" s="113">
        <f>'M&amp;STP SUPERVISOR MGR DATA'!H12</f>
        <v>0</v>
      </c>
      <c r="AB11" s="109"/>
      <c r="AC11" s="175" t="str">
        <f t="shared" si="10"/>
        <v>0.0%</v>
      </c>
      <c r="AD11" s="112">
        <f t="shared" si="11"/>
        <v>0</v>
      </c>
      <c r="AE11" s="104" t="str">
        <f t="shared" si="12"/>
        <v>0.0%</v>
      </c>
      <c r="AF11" s="175" t="str">
        <f t="shared" si="15"/>
        <v>0.0%</v>
      </c>
      <c r="AG11" s="15"/>
      <c r="AH11" s="17"/>
      <c r="AI11" s="18"/>
      <c r="AJ11" s="18"/>
      <c r="AK11" s="44"/>
      <c r="AL11" s="40"/>
      <c r="AM11" s="171"/>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row>
    <row r="12" spans="1:431" s="14" customFormat="1" ht="25" customHeight="1" x14ac:dyDescent="0.35">
      <c r="A12" s="170" t="s">
        <v>5</v>
      </c>
      <c r="B12" s="99">
        <f>'M&amp;STP SUPERVISOR MGR DATA'!I13</f>
        <v>0</v>
      </c>
      <c r="C12" s="100">
        <f>+'M&amp;STP SUPERVISOR MGR DATA'!L13</f>
        <v>0</v>
      </c>
      <c r="D12" s="101"/>
      <c r="E12" s="257" t="str">
        <f t="shared" si="0"/>
        <v>0.0%</v>
      </c>
      <c r="F12" s="102">
        <f t="shared" si="1"/>
        <v>0</v>
      </c>
      <c r="G12" s="257" t="str">
        <f t="shared" si="2"/>
        <v>0.0%</v>
      </c>
      <c r="H12" s="105"/>
      <c r="I12" s="109"/>
      <c r="J12" s="264" t="str">
        <f t="shared" si="13"/>
        <v>0.0%</v>
      </c>
      <c r="K12" s="103">
        <f t="shared" si="14"/>
        <v>0</v>
      </c>
      <c r="L12" s="264" t="str">
        <f t="shared" si="3"/>
        <v>0.0%</v>
      </c>
      <c r="M12" s="107" t="str">
        <f t="shared" si="16"/>
        <v>0.0%</v>
      </c>
      <c r="N12" s="108">
        <f>'M&amp;STP SUPERVISOR MGR DATA'!F13-(C12+H12)</f>
        <v>0</v>
      </c>
      <c r="O12" s="109"/>
      <c r="P12" s="264" t="str">
        <f t="shared" si="17"/>
        <v>0.0%</v>
      </c>
      <c r="Q12" s="109"/>
      <c r="R12" s="270" t="str">
        <f t="shared" si="4"/>
        <v>0.0%</v>
      </c>
      <c r="S12" s="103">
        <f t="shared" si="5"/>
        <v>0</v>
      </c>
      <c r="T12" s="270" t="str">
        <f t="shared" si="6"/>
        <v>0.0%</v>
      </c>
      <c r="U12" s="110" t="str">
        <f t="shared" si="7"/>
        <v>0.0%</v>
      </c>
      <c r="V12" s="108">
        <f>'M&amp;STP SUPERVISOR MGR DATA'!G13</f>
        <v>0</v>
      </c>
      <c r="W12" s="109"/>
      <c r="X12" s="111" t="str">
        <f>IFERROR(W12/'M&amp;STP SUPERVISOR MGR DATA'!G13,"0.0%")</f>
        <v>0.0%</v>
      </c>
      <c r="Y12" s="112">
        <f t="shared" si="8"/>
        <v>0</v>
      </c>
      <c r="Z12" s="107" t="str">
        <f t="shared" si="9"/>
        <v>0.0%</v>
      </c>
      <c r="AA12" s="113">
        <f>'M&amp;STP SUPERVISOR MGR DATA'!H13</f>
        <v>0</v>
      </c>
      <c r="AB12" s="109"/>
      <c r="AC12" s="175" t="str">
        <f t="shared" si="10"/>
        <v>0.0%</v>
      </c>
      <c r="AD12" s="112">
        <f t="shared" si="11"/>
        <v>0</v>
      </c>
      <c r="AE12" s="104" t="str">
        <f t="shared" si="12"/>
        <v>0.0%</v>
      </c>
      <c r="AF12" s="175" t="str">
        <f t="shared" si="15"/>
        <v>0.0%</v>
      </c>
      <c r="AG12" s="15"/>
      <c r="AH12" s="17"/>
      <c r="AI12" s="18"/>
      <c r="AJ12" s="18"/>
      <c r="AK12" s="41"/>
      <c r="AL12" s="40"/>
      <c r="AM12" s="171"/>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row>
    <row r="13" spans="1:431" s="14" customFormat="1" ht="25" customHeight="1" x14ac:dyDescent="0.35">
      <c r="A13" s="170" t="s">
        <v>66</v>
      </c>
      <c r="B13" s="99">
        <f>'M&amp;STP SUPERVISOR MGR DATA'!I14</f>
        <v>0</v>
      </c>
      <c r="C13" s="100">
        <f>+'M&amp;STP SUPERVISOR MGR DATA'!L14</f>
        <v>0</v>
      </c>
      <c r="D13" s="101"/>
      <c r="E13" s="257" t="str">
        <f t="shared" si="0"/>
        <v>0.0%</v>
      </c>
      <c r="F13" s="102">
        <f t="shared" si="1"/>
        <v>0</v>
      </c>
      <c r="G13" s="257" t="str">
        <f t="shared" si="2"/>
        <v>0.0%</v>
      </c>
      <c r="H13" s="105"/>
      <c r="I13" s="109"/>
      <c r="J13" s="264" t="str">
        <f t="shared" si="13"/>
        <v>0.0%</v>
      </c>
      <c r="K13" s="103">
        <f t="shared" si="14"/>
        <v>0</v>
      </c>
      <c r="L13" s="264" t="str">
        <f t="shared" si="3"/>
        <v>0.0%</v>
      </c>
      <c r="M13" s="107" t="str">
        <f t="shared" si="16"/>
        <v>0.0%</v>
      </c>
      <c r="N13" s="108">
        <f>'M&amp;STP SUPERVISOR MGR DATA'!F14-(C13+H13)</f>
        <v>0</v>
      </c>
      <c r="O13" s="109"/>
      <c r="P13" s="264" t="str">
        <f t="shared" si="17"/>
        <v>0.0%</v>
      </c>
      <c r="Q13" s="109"/>
      <c r="R13" s="270" t="str">
        <f t="shared" si="4"/>
        <v>0.0%</v>
      </c>
      <c r="S13" s="103">
        <f t="shared" si="5"/>
        <v>0</v>
      </c>
      <c r="T13" s="270" t="str">
        <f t="shared" si="6"/>
        <v>0.0%</v>
      </c>
      <c r="U13" s="110" t="str">
        <f t="shared" si="7"/>
        <v>0.0%</v>
      </c>
      <c r="V13" s="108">
        <f>'M&amp;STP SUPERVISOR MGR DATA'!G14</f>
        <v>0</v>
      </c>
      <c r="W13" s="109"/>
      <c r="X13" s="111" t="str">
        <f>IFERROR(W13/'M&amp;STP SUPERVISOR MGR DATA'!G14,"0.0%")</f>
        <v>0.0%</v>
      </c>
      <c r="Y13" s="112">
        <f t="shared" si="8"/>
        <v>0</v>
      </c>
      <c r="Z13" s="107" t="str">
        <f t="shared" si="9"/>
        <v>0.0%</v>
      </c>
      <c r="AA13" s="113">
        <f>'M&amp;STP SUPERVISOR MGR DATA'!H14</f>
        <v>0</v>
      </c>
      <c r="AB13" s="109"/>
      <c r="AC13" s="175" t="str">
        <f t="shared" si="10"/>
        <v>0.0%</v>
      </c>
      <c r="AD13" s="112">
        <f t="shared" si="11"/>
        <v>0</v>
      </c>
      <c r="AE13" s="104" t="str">
        <f t="shared" si="12"/>
        <v>0.0%</v>
      </c>
      <c r="AF13" s="175" t="str">
        <f t="shared" si="15"/>
        <v>0.0%</v>
      </c>
      <c r="AG13" s="15"/>
      <c r="AH13" s="17"/>
      <c r="AI13" s="18"/>
      <c r="AJ13" s="18"/>
      <c r="AK13" s="41"/>
      <c r="AL13" s="40"/>
      <c r="AM13" s="171"/>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c r="JY13" s="13"/>
      <c r="JZ13" s="13"/>
      <c r="KA13" s="13"/>
      <c r="KB13" s="13"/>
      <c r="KC13" s="13"/>
      <c r="KD13" s="13"/>
      <c r="KE13" s="13"/>
      <c r="KF13" s="13"/>
      <c r="KG13" s="13"/>
      <c r="KH13" s="13"/>
      <c r="KI13" s="13"/>
      <c r="KJ13" s="13"/>
      <c r="KK13" s="13"/>
      <c r="KL13" s="13"/>
      <c r="KM13" s="13"/>
      <c r="KN13" s="13"/>
      <c r="KO13" s="13"/>
      <c r="KP13" s="13"/>
      <c r="KQ13" s="13"/>
      <c r="KR13" s="13"/>
      <c r="KS13" s="13"/>
      <c r="KT13" s="13"/>
      <c r="KU13" s="13"/>
      <c r="KV13" s="13"/>
      <c r="KW13" s="13"/>
      <c r="KX13" s="13"/>
      <c r="KY13" s="13"/>
      <c r="KZ13" s="13"/>
      <c r="LA13" s="13"/>
      <c r="LB13" s="13"/>
      <c r="LC13" s="13"/>
      <c r="LD13" s="13"/>
      <c r="LE13" s="13"/>
      <c r="LF13" s="13"/>
      <c r="LG13" s="13"/>
      <c r="LH13" s="13"/>
      <c r="LI13" s="13"/>
      <c r="LJ13" s="13"/>
      <c r="LK13" s="13"/>
      <c r="LL13" s="13"/>
      <c r="LM13" s="13"/>
      <c r="LN13" s="13"/>
      <c r="LO13" s="13"/>
      <c r="LP13" s="13"/>
      <c r="LQ13" s="13"/>
      <c r="LR13" s="13"/>
      <c r="LS13" s="13"/>
      <c r="LT13" s="13"/>
      <c r="LU13" s="13"/>
      <c r="LV13" s="13"/>
      <c r="LW13" s="13"/>
      <c r="LX13" s="13"/>
      <c r="LY13" s="13"/>
      <c r="LZ13" s="13"/>
      <c r="MA13" s="13"/>
      <c r="MB13" s="13"/>
      <c r="MC13" s="13"/>
      <c r="MD13" s="13"/>
      <c r="ME13" s="13"/>
      <c r="MF13" s="13"/>
      <c r="MG13" s="13"/>
      <c r="MH13" s="13"/>
      <c r="MI13" s="13"/>
      <c r="MJ13" s="13"/>
      <c r="MK13" s="13"/>
      <c r="ML13" s="13"/>
      <c r="MM13" s="13"/>
      <c r="MN13" s="13"/>
      <c r="MO13" s="13"/>
      <c r="MP13" s="13"/>
      <c r="MQ13" s="13"/>
      <c r="MR13" s="13"/>
      <c r="MS13" s="13"/>
      <c r="MT13" s="13"/>
      <c r="MU13" s="13"/>
      <c r="MV13" s="13"/>
      <c r="MW13" s="13"/>
      <c r="MX13" s="13"/>
      <c r="MY13" s="13"/>
      <c r="MZ13" s="13"/>
      <c r="NA13" s="13"/>
      <c r="NB13" s="13"/>
      <c r="NC13" s="13"/>
      <c r="ND13" s="13"/>
      <c r="NE13" s="13"/>
      <c r="NF13" s="13"/>
      <c r="NG13" s="13"/>
      <c r="NH13" s="13"/>
      <c r="NI13" s="13"/>
      <c r="NJ13" s="13"/>
      <c r="NK13" s="13"/>
      <c r="NL13" s="13"/>
      <c r="NM13" s="13"/>
      <c r="NN13" s="13"/>
      <c r="NO13" s="13"/>
      <c r="NP13" s="13"/>
      <c r="NQ13" s="13"/>
      <c r="NR13" s="13"/>
      <c r="NS13" s="13"/>
      <c r="NT13" s="13"/>
      <c r="NU13" s="13"/>
      <c r="NV13" s="13"/>
      <c r="NW13" s="13"/>
      <c r="NX13" s="13"/>
      <c r="NY13" s="13"/>
      <c r="NZ13" s="13"/>
      <c r="OA13" s="13"/>
      <c r="OB13" s="13"/>
      <c r="OC13" s="13"/>
      <c r="OD13" s="13"/>
      <c r="OE13" s="13"/>
      <c r="OF13" s="13"/>
      <c r="OG13" s="13"/>
      <c r="OH13" s="13"/>
      <c r="OI13" s="13"/>
      <c r="OJ13" s="13"/>
      <c r="OK13" s="13"/>
      <c r="OL13" s="13"/>
      <c r="OM13" s="13"/>
      <c r="ON13" s="13"/>
      <c r="OO13" s="13"/>
      <c r="OP13" s="13"/>
      <c r="OQ13" s="13"/>
      <c r="OR13" s="13"/>
      <c r="OS13" s="13"/>
      <c r="OT13" s="13"/>
      <c r="OU13" s="13"/>
      <c r="OV13" s="13"/>
      <c r="OW13" s="13"/>
      <c r="OX13" s="13"/>
      <c r="OY13" s="13"/>
      <c r="OZ13" s="13"/>
      <c r="PA13" s="13"/>
      <c r="PB13" s="13"/>
      <c r="PC13" s="13"/>
      <c r="PD13" s="13"/>
      <c r="PE13" s="13"/>
      <c r="PF13" s="13"/>
      <c r="PG13" s="13"/>
      <c r="PH13" s="13"/>
      <c r="PI13" s="13"/>
      <c r="PJ13" s="13"/>
      <c r="PK13" s="13"/>
      <c r="PL13" s="13"/>
      <c r="PM13" s="13"/>
      <c r="PN13" s="13"/>
      <c r="PO13" s="13"/>
    </row>
    <row r="14" spans="1:431" s="14" customFormat="1" ht="25" customHeight="1" x14ac:dyDescent="0.35">
      <c r="A14" s="170" t="s">
        <v>6</v>
      </c>
      <c r="B14" s="99">
        <f>'M&amp;STP SUPERVISOR MGR DATA'!I15</f>
        <v>0</v>
      </c>
      <c r="C14" s="100">
        <f>+'M&amp;STP SUPERVISOR MGR DATA'!L15</f>
        <v>0</v>
      </c>
      <c r="D14" s="101"/>
      <c r="E14" s="257" t="str">
        <f t="shared" si="0"/>
        <v>0.0%</v>
      </c>
      <c r="F14" s="102">
        <f t="shared" si="1"/>
        <v>0</v>
      </c>
      <c r="G14" s="257" t="str">
        <f t="shared" si="2"/>
        <v>0.0%</v>
      </c>
      <c r="H14" s="105"/>
      <c r="I14" s="109"/>
      <c r="J14" s="264" t="str">
        <f t="shared" si="13"/>
        <v>0.0%</v>
      </c>
      <c r="K14" s="103">
        <f t="shared" si="14"/>
        <v>0</v>
      </c>
      <c r="L14" s="264" t="str">
        <f t="shared" si="3"/>
        <v>0.0%</v>
      </c>
      <c r="M14" s="107" t="str">
        <f t="shared" si="16"/>
        <v>0.0%</v>
      </c>
      <c r="N14" s="108">
        <f>'M&amp;STP SUPERVISOR MGR DATA'!F15-(C14+H14)</f>
        <v>0</v>
      </c>
      <c r="O14" s="109"/>
      <c r="P14" s="264" t="str">
        <f t="shared" si="17"/>
        <v>0.0%</v>
      </c>
      <c r="Q14" s="109"/>
      <c r="R14" s="270" t="str">
        <f t="shared" si="4"/>
        <v>0.0%</v>
      </c>
      <c r="S14" s="103">
        <f t="shared" si="5"/>
        <v>0</v>
      </c>
      <c r="T14" s="270" t="str">
        <f t="shared" si="6"/>
        <v>0.0%</v>
      </c>
      <c r="U14" s="110" t="str">
        <f t="shared" si="7"/>
        <v>0.0%</v>
      </c>
      <c r="V14" s="108">
        <f>'M&amp;STP SUPERVISOR MGR DATA'!G15</f>
        <v>0</v>
      </c>
      <c r="W14" s="109"/>
      <c r="X14" s="111" t="str">
        <f>IFERROR(W14/'M&amp;STP SUPERVISOR MGR DATA'!G15,"0.0%")</f>
        <v>0.0%</v>
      </c>
      <c r="Y14" s="112">
        <f t="shared" si="8"/>
        <v>0</v>
      </c>
      <c r="Z14" s="107" t="str">
        <f t="shared" si="9"/>
        <v>0.0%</v>
      </c>
      <c r="AA14" s="113">
        <f>'M&amp;STP SUPERVISOR MGR DATA'!H15</f>
        <v>0</v>
      </c>
      <c r="AB14" s="109"/>
      <c r="AC14" s="175" t="str">
        <f t="shared" si="10"/>
        <v>0.0%</v>
      </c>
      <c r="AD14" s="112">
        <f t="shared" si="11"/>
        <v>0</v>
      </c>
      <c r="AE14" s="104" t="str">
        <f t="shared" si="12"/>
        <v>0.0%</v>
      </c>
      <c r="AF14" s="175" t="str">
        <f t="shared" si="15"/>
        <v>0.0%</v>
      </c>
      <c r="AG14" s="15"/>
      <c r="AH14" s="17"/>
      <c r="AI14" s="18"/>
      <c r="AJ14" s="18"/>
      <c r="AK14" s="41"/>
      <c r="AL14" s="40"/>
      <c r="AM14" s="171"/>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c r="IW14" s="13"/>
      <c r="IX14" s="13"/>
      <c r="IY14" s="13"/>
      <c r="IZ14" s="13"/>
      <c r="JA14" s="13"/>
      <c r="JB14" s="13"/>
      <c r="JC14" s="13"/>
      <c r="JD14" s="13"/>
      <c r="JE14" s="13"/>
      <c r="JF14" s="13"/>
      <c r="JG14" s="13"/>
      <c r="JH14" s="13"/>
      <c r="JI14" s="13"/>
      <c r="JJ14" s="13"/>
      <c r="JK14" s="13"/>
      <c r="JL14" s="13"/>
      <c r="JM14" s="13"/>
      <c r="JN14" s="13"/>
      <c r="JO14" s="13"/>
      <c r="JP14" s="13"/>
      <c r="JQ14" s="13"/>
      <c r="JR14" s="13"/>
      <c r="JS14" s="13"/>
      <c r="JT14" s="13"/>
      <c r="JU14" s="13"/>
      <c r="JV14" s="13"/>
      <c r="JW14" s="13"/>
      <c r="JX14" s="13"/>
      <c r="JY14" s="13"/>
      <c r="JZ14" s="13"/>
      <c r="KA14" s="13"/>
      <c r="KB14" s="13"/>
      <c r="KC14" s="13"/>
      <c r="KD14" s="13"/>
      <c r="KE14" s="13"/>
      <c r="KF14" s="13"/>
      <c r="KG14" s="13"/>
      <c r="KH14" s="13"/>
      <c r="KI14" s="13"/>
      <c r="KJ14" s="13"/>
      <c r="KK14" s="13"/>
      <c r="KL14" s="13"/>
      <c r="KM14" s="13"/>
      <c r="KN14" s="13"/>
      <c r="KO14" s="13"/>
      <c r="KP14" s="13"/>
      <c r="KQ14" s="13"/>
      <c r="KR14" s="13"/>
      <c r="KS14" s="13"/>
      <c r="KT14" s="13"/>
      <c r="KU14" s="13"/>
      <c r="KV14" s="13"/>
      <c r="KW14" s="13"/>
      <c r="KX14" s="13"/>
      <c r="KY14" s="13"/>
      <c r="KZ14" s="13"/>
      <c r="LA14" s="13"/>
      <c r="LB14" s="13"/>
      <c r="LC14" s="13"/>
      <c r="LD14" s="13"/>
      <c r="LE14" s="13"/>
      <c r="LF14" s="13"/>
      <c r="LG14" s="13"/>
      <c r="LH14" s="13"/>
      <c r="LI14" s="13"/>
      <c r="LJ14" s="13"/>
      <c r="LK14" s="13"/>
      <c r="LL14" s="13"/>
      <c r="LM14" s="13"/>
      <c r="LN14" s="13"/>
      <c r="LO14" s="13"/>
      <c r="LP14" s="13"/>
      <c r="LQ14" s="13"/>
      <c r="LR14" s="13"/>
      <c r="LS14" s="13"/>
      <c r="LT14" s="13"/>
      <c r="LU14" s="13"/>
      <c r="LV14" s="13"/>
      <c r="LW14" s="13"/>
      <c r="LX14" s="13"/>
      <c r="LY14" s="13"/>
      <c r="LZ14" s="13"/>
      <c r="MA14" s="13"/>
      <c r="MB14" s="13"/>
      <c r="MC14" s="13"/>
      <c r="MD14" s="13"/>
      <c r="ME14" s="13"/>
      <c r="MF14" s="13"/>
      <c r="MG14" s="13"/>
      <c r="MH14" s="13"/>
      <c r="MI14" s="13"/>
      <c r="MJ14" s="13"/>
      <c r="MK14" s="13"/>
      <c r="ML14" s="13"/>
      <c r="MM14" s="13"/>
      <c r="MN14" s="13"/>
      <c r="MO14" s="13"/>
      <c r="MP14" s="13"/>
      <c r="MQ14" s="13"/>
      <c r="MR14" s="13"/>
      <c r="MS14" s="13"/>
      <c r="MT14" s="13"/>
      <c r="MU14" s="13"/>
      <c r="MV14" s="13"/>
      <c r="MW14" s="13"/>
      <c r="MX14" s="13"/>
      <c r="MY14" s="13"/>
      <c r="MZ14" s="13"/>
      <c r="NA14" s="13"/>
      <c r="NB14" s="13"/>
      <c r="NC14" s="13"/>
      <c r="ND14" s="13"/>
      <c r="NE14" s="13"/>
      <c r="NF14" s="13"/>
      <c r="NG14" s="13"/>
      <c r="NH14" s="13"/>
      <c r="NI14" s="13"/>
      <c r="NJ14" s="13"/>
      <c r="NK14" s="13"/>
      <c r="NL14" s="13"/>
      <c r="NM14" s="13"/>
      <c r="NN14" s="13"/>
      <c r="NO14" s="13"/>
      <c r="NP14" s="13"/>
      <c r="NQ14" s="13"/>
      <c r="NR14" s="13"/>
      <c r="NS14" s="13"/>
      <c r="NT14" s="13"/>
      <c r="NU14" s="13"/>
      <c r="NV14" s="13"/>
      <c r="NW14" s="13"/>
      <c r="NX14" s="13"/>
      <c r="NY14" s="13"/>
      <c r="NZ14" s="13"/>
      <c r="OA14" s="13"/>
      <c r="OB14" s="13"/>
      <c r="OC14" s="13"/>
      <c r="OD14" s="13"/>
      <c r="OE14" s="13"/>
      <c r="OF14" s="13"/>
      <c r="OG14" s="13"/>
      <c r="OH14" s="13"/>
      <c r="OI14" s="13"/>
      <c r="OJ14" s="13"/>
      <c r="OK14" s="13"/>
      <c r="OL14" s="13"/>
      <c r="OM14" s="13"/>
      <c r="ON14" s="13"/>
      <c r="OO14" s="13"/>
      <c r="OP14" s="13"/>
      <c r="OQ14" s="13"/>
      <c r="OR14" s="13"/>
      <c r="OS14" s="13"/>
      <c r="OT14" s="13"/>
      <c r="OU14" s="13"/>
      <c r="OV14" s="13"/>
      <c r="OW14" s="13"/>
      <c r="OX14" s="13"/>
      <c r="OY14" s="13"/>
      <c r="OZ14" s="13"/>
      <c r="PA14" s="13"/>
      <c r="PB14" s="13"/>
      <c r="PC14" s="13"/>
      <c r="PD14" s="13"/>
      <c r="PE14" s="13"/>
      <c r="PF14" s="13"/>
      <c r="PG14" s="13"/>
      <c r="PH14" s="13"/>
      <c r="PI14" s="13"/>
      <c r="PJ14" s="13"/>
      <c r="PK14" s="13"/>
      <c r="PL14" s="13"/>
      <c r="PM14" s="13"/>
      <c r="PN14" s="13"/>
      <c r="PO14" s="13"/>
    </row>
    <row r="15" spans="1:431" s="14" customFormat="1" ht="25" customHeight="1" x14ac:dyDescent="0.35">
      <c r="A15" s="170" t="s">
        <v>7</v>
      </c>
      <c r="B15" s="99">
        <f>'M&amp;STP SUPERVISOR MGR DATA'!I16</f>
        <v>0</v>
      </c>
      <c r="C15" s="100">
        <f>+'M&amp;STP SUPERVISOR MGR DATA'!L16</f>
        <v>0</v>
      </c>
      <c r="D15" s="101"/>
      <c r="E15" s="257" t="str">
        <f t="shared" si="0"/>
        <v>0.0%</v>
      </c>
      <c r="F15" s="102">
        <f t="shared" si="1"/>
        <v>0</v>
      </c>
      <c r="G15" s="257" t="str">
        <f t="shared" si="2"/>
        <v>0.0%</v>
      </c>
      <c r="H15" s="105"/>
      <c r="I15" s="109"/>
      <c r="J15" s="264" t="str">
        <f t="shared" si="13"/>
        <v>0.0%</v>
      </c>
      <c r="K15" s="103">
        <f t="shared" si="14"/>
        <v>0</v>
      </c>
      <c r="L15" s="264" t="str">
        <f t="shared" si="3"/>
        <v>0.0%</v>
      </c>
      <c r="M15" s="107" t="str">
        <f t="shared" si="16"/>
        <v>0.0%</v>
      </c>
      <c r="N15" s="108">
        <f>'M&amp;STP SUPERVISOR MGR DATA'!F16-(C15+H15)</f>
        <v>0</v>
      </c>
      <c r="O15" s="109"/>
      <c r="P15" s="264" t="str">
        <f t="shared" si="17"/>
        <v>0.0%</v>
      </c>
      <c r="Q15" s="109"/>
      <c r="R15" s="270" t="str">
        <f t="shared" si="4"/>
        <v>0.0%</v>
      </c>
      <c r="S15" s="103">
        <f t="shared" si="5"/>
        <v>0</v>
      </c>
      <c r="T15" s="270" t="str">
        <f t="shared" si="6"/>
        <v>0.0%</v>
      </c>
      <c r="U15" s="110" t="str">
        <f t="shared" si="7"/>
        <v>0.0%</v>
      </c>
      <c r="V15" s="108">
        <f>'M&amp;STP SUPERVISOR MGR DATA'!G16</f>
        <v>0</v>
      </c>
      <c r="W15" s="109"/>
      <c r="X15" s="111" t="str">
        <f>IFERROR(W15/'M&amp;STP SUPERVISOR MGR DATA'!G16,"0.0%")</f>
        <v>0.0%</v>
      </c>
      <c r="Y15" s="112">
        <f t="shared" si="8"/>
        <v>0</v>
      </c>
      <c r="Z15" s="107" t="str">
        <f t="shared" si="9"/>
        <v>0.0%</v>
      </c>
      <c r="AA15" s="113">
        <f>'M&amp;STP SUPERVISOR MGR DATA'!H16</f>
        <v>0</v>
      </c>
      <c r="AB15" s="109"/>
      <c r="AC15" s="175" t="str">
        <f t="shared" si="10"/>
        <v>0.0%</v>
      </c>
      <c r="AD15" s="112">
        <f t="shared" si="11"/>
        <v>0</v>
      </c>
      <c r="AE15" s="104" t="str">
        <f t="shared" si="12"/>
        <v>0.0%</v>
      </c>
      <c r="AF15" s="175" t="str">
        <f t="shared" si="15"/>
        <v>0.0%</v>
      </c>
      <c r="AG15" s="15"/>
      <c r="AH15" s="17"/>
      <c r="AI15" s="18"/>
      <c r="AJ15" s="18"/>
      <c r="AK15" s="44"/>
      <c r="AL15" s="40"/>
      <c r="AM15" s="171"/>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c r="IW15" s="13"/>
      <c r="IX15" s="13"/>
      <c r="IY15" s="13"/>
      <c r="IZ15" s="13"/>
      <c r="JA15" s="13"/>
      <c r="JB15" s="13"/>
      <c r="JC15" s="13"/>
      <c r="JD15" s="13"/>
      <c r="JE15" s="13"/>
      <c r="JF15" s="13"/>
      <c r="JG15" s="13"/>
      <c r="JH15" s="13"/>
      <c r="JI15" s="13"/>
      <c r="JJ15" s="13"/>
      <c r="JK15" s="13"/>
      <c r="JL15" s="13"/>
      <c r="JM15" s="13"/>
      <c r="JN15" s="13"/>
      <c r="JO15" s="13"/>
      <c r="JP15" s="13"/>
      <c r="JQ15" s="13"/>
      <c r="JR15" s="13"/>
      <c r="JS15" s="13"/>
      <c r="JT15" s="13"/>
      <c r="JU15" s="13"/>
      <c r="JV15" s="13"/>
      <c r="JW15" s="13"/>
      <c r="JX15" s="13"/>
      <c r="JY15" s="13"/>
      <c r="JZ15" s="13"/>
      <c r="KA15" s="13"/>
      <c r="KB15" s="13"/>
      <c r="KC15" s="13"/>
      <c r="KD15" s="13"/>
      <c r="KE15" s="13"/>
      <c r="KF15" s="13"/>
      <c r="KG15" s="13"/>
      <c r="KH15" s="13"/>
      <c r="KI15" s="13"/>
      <c r="KJ15" s="13"/>
      <c r="KK15" s="13"/>
      <c r="KL15" s="13"/>
      <c r="KM15" s="13"/>
      <c r="KN15" s="13"/>
      <c r="KO15" s="13"/>
      <c r="KP15" s="13"/>
      <c r="KQ15" s="13"/>
      <c r="KR15" s="13"/>
      <c r="KS15" s="13"/>
      <c r="KT15" s="13"/>
      <c r="KU15" s="13"/>
      <c r="KV15" s="13"/>
      <c r="KW15" s="13"/>
      <c r="KX15" s="13"/>
      <c r="KY15" s="13"/>
      <c r="KZ15" s="13"/>
      <c r="LA15" s="13"/>
      <c r="LB15" s="13"/>
      <c r="LC15" s="13"/>
      <c r="LD15" s="13"/>
      <c r="LE15" s="13"/>
      <c r="LF15" s="13"/>
      <c r="LG15" s="13"/>
      <c r="LH15" s="13"/>
      <c r="LI15" s="13"/>
      <c r="LJ15" s="13"/>
      <c r="LK15" s="13"/>
      <c r="LL15" s="13"/>
      <c r="LM15" s="13"/>
      <c r="LN15" s="13"/>
      <c r="LO15" s="13"/>
      <c r="LP15" s="13"/>
      <c r="LQ15" s="13"/>
      <c r="LR15" s="13"/>
      <c r="LS15" s="13"/>
      <c r="LT15" s="13"/>
      <c r="LU15" s="13"/>
      <c r="LV15" s="13"/>
      <c r="LW15" s="13"/>
      <c r="LX15" s="13"/>
      <c r="LY15" s="13"/>
      <c r="LZ15" s="13"/>
      <c r="MA15" s="13"/>
      <c r="MB15" s="13"/>
      <c r="MC15" s="13"/>
      <c r="MD15" s="13"/>
      <c r="ME15" s="13"/>
      <c r="MF15" s="13"/>
      <c r="MG15" s="13"/>
      <c r="MH15" s="13"/>
      <c r="MI15" s="13"/>
      <c r="MJ15" s="13"/>
      <c r="MK15" s="13"/>
      <c r="ML15" s="13"/>
      <c r="MM15" s="13"/>
      <c r="MN15" s="13"/>
      <c r="MO15" s="13"/>
      <c r="MP15" s="13"/>
      <c r="MQ15" s="13"/>
      <c r="MR15" s="13"/>
      <c r="MS15" s="13"/>
      <c r="MT15" s="13"/>
      <c r="MU15" s="13"/>
      <c r="MV15" s="13"/>
      <c r="MW15" s="13"/>
      <c r="MX15" s="13"/>
      <c r="MY15" s="13"/>
      <c r="MZ15" s="13"/>
      <c r="NA15" s="13"/>
      <c r="NB15" s="13"/>
      <c r="NC15" s="13"/>
      <c r="ND15" s="13"/>
      <c r="NE15" s="13"/>
      <c r="NF15" s="13"/>
      <c r="NG15" s="13"/>
      <c r="NH15" s="13"/>
      <c r="NI15" s="13"/>
      <c r="NJ15" s="13"/>
      <c r="NK15" s="13"/>
      <c r="NL15" s="13"/>
      <c r="NM15" s="13"/>
      <c r="NN15" s="13"/>
      <c r="NO15" s="13"/>
      <c r="NP15" s="13"/>
      <c r="NQ15" s="13"/>
      <c r="NR15" s="13"/>
      <c r="NS15" s="13"/>
      <c r="NT15" s="13"/>
      <c r="NU15" s="13"/>
      <c r="NV15" s="13"/>
      <c r="NW15" s="13"/>
      <c r="NX15" s="13"/>
      <c r="NY15" s="13"/>
      <c r="NZ15" s="13"/>
      <c r="OA15" s="13"/>
      <c r="OB15" s="13"/>
      <c r="OC15" s="13"/>
      <c r="OD15" s="13"/>
      <c r="OE15" s="13"/>
      <c r="OF15" s="13"/>
      <c r="OG15" s="13"/>
      <c r="OH15" s="13"/>
      <c r="OI15" s="13"/>
      <c r="OJ15" s="13"/>
      <c r="OK15" s="13"/>
      <c r="OL15" s="13"/>
      <c r="OM15" s="13"/>
      <c r="ON15" s="13"/>
      <c r="OO15" s="13"/>
      <c r="OP15" s="13"/>
      <c r="OQ15" s="13"/>
      <c r="OR15" s="13"/>
      <c r="OS15" s="13"/>
      <c r="OT15" s="13"/>
      <c r="OU15" s="13"/>
      <c r="OV15" s="13"/>
      <c r="OW15" s="13"/>
      <c r="OX15" s="13"/>
      <c r="OY15" s="13"/>
      <c r="OZ15" s="13"/>
      <c r="PA15" s="13"/>
      <c r="PB15" s="13"/>
      <c r="PC15" s="13"/>
      <c r="PD15" s="13"/>
      <c r="PE15" s="13"/>
      <c r="PF15" s="13"/>
      <c r="PG15" s="13"/>
      <c r="PH15" s="13"/>
      <c r="PI15" s="13"/>
      <c r="PJ15" s="13"/>
      <c r="PK15" s="13"/>
      <c r="PL15" s="13"/>
      <c r="PM15" s="13"/>
      <c r="PN15" s="13"/>
      <c r="PO15" s="13"/>
    </row>
    <row r="16" spans="1:431" s="14" customFormat="1" ht="25" customHeight="1" x14ac:dyDescent="0.35">
      <c r="A16" s="170" t="s">
        <v>79</v>
      </c>
      <c r="B16" s="99">
        <f>'M&amp;STP SUPERVISOR MGR DATA'!I17</f>
        <v>0</v>
      </c>
      <c r="C16" s="100">
        <f>+'M&amp;STP SUPERVISOR MGR DATA'!L17</f>
        <v>0</v>
      </c>
      <c r="D16" s="101"/>
      <c r="E16" s="257" t="str">
        <f t="shared" si="0"/>
        <v>0.0%</v>
      </c>
      <c r="F16" s="102">
        <f t="shared" si="1"/>
        <v>0</v>
      </c>
      <c r="G16" s="257" t="str">
        <f t="shared" si="2"/>
        <v>0.0%</v>
      </c>
      <c r="H16" s="105"/>
      <c r="I16" s="109"/>
      <c r="J16" s="264" t="str">
        <f t="shared" si="13"/>
        <v>0.0%</v>
      </c>
      <c r="K16" s="103">
        <f t="shared" si="14"/>
        <v>0</v>
      </c>
      <c r="L16" s="264" t="str">
        <f t="shared" si="3"/>
        <v>0.0%</v>
      </c>
      <c r="M16" s="107" t="str">
        <f t="shared" si="16"/>
        <v>0.0%</v>
      </c>
      <c r="N16" s="108">
        <f>'M&amp;STP SUPERVISOR MGR DATA'!F17-(C16+H16)</f>
        <v>0</v>
      </c>
      <c r="O16" s="109"/>
      <c r="P16" s="264" t="str">
        <f t="shared" si="17"/>
        <v>0.0%</v>
      </c>
      <c r="Q16" s="109"/>
      <c r="R16" s="270" t="str">
        <f t="shared" si="4"/>
        <v>0.0%</v>
      </c>
      <c r="S16" s="103">
        <f t="shared" si="5"/>
        <v>0</v>
      </c>
      <c r="T16" s="270" t="str">
        <f t="shared" si="6"/>
        <v>0.0%</v>
      </c>
      <c r="U16" s="110" t="str">
        <f t="shared" si="7"/>
        <v>0.0%</v>
      </c>
      <c r="V16" s="108">
        <f>'M&amp;STP SUPERVISOR MGR DATA'!G17</f>
        <v>0</v>
      </c>
      <c r="W16" s="109"/>
      <c r="X16" s="111" t="str">
        <f>IFERROR(W16/'M&amp;STP SUPERVISOR MGR DATA'!G17,"0.0%")</f>
        <v>0.0%</v>
      </c>
      <c r="Y16" s="112">
        <f t="shared" si="8"/>
        <v>0</v>
      </c>
      <c r="Z16" s="107" t="str">
        <f t="shared" si="9"/>
        <v>0.0%</v>
      </c>
      <c r="AA16" s="113">
        <f>'M&amp;STP SUPERVISOR MGR DATA'!H17</f>
        <v>0</v>
      </c>
      <c r="AB16" s="109"/>
      <c r="AC16" s="175" t="str">
        <f t="shared" si="10"/>
        <v>0.0%</v>
      </c>
      <c r="AD16" s="112">
        <f t="shared" si="11"/>
        <v>0</v>
      </c>
      <c r="AE16" s="104" t="str">
        <f t="shared" si="12"/>
        <v>0.0%</v>
      </c>
      <c r="AF16" s="175" t="str">
        <f t="shared" si="15"/>
        <v>0.0%</v>
      </c>
      <c r="AG16" s="15"/>
      <c r="AH16" s="17"/>
      <c r="AI16" s="18"/>
      <c r="AJ16" s="18"/>
      <c r="AK16" s="44"/>
      <c r="AL16" s="40"/>
      <c r="AM16" s="171"/>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c r="IW16" s="13"/>
      <c r="IX16" s="13"/>
      <c r="IY16" s="13"/>
      <c r="IZ16" s="13"/>
      <c r="JA16" s="13"/>
      <c r="JB16" s="13"/>
      <c r="JC16" s="13"/>
      <c r="JD16" s="13"/>
      <c r="JE16" s="13"/>
      <c r="JF16" s="13"/>
      <c r="JG16" s="13"/>
      <c r="JH16" s="13"/>
      <c r="JI16" s="13"/>
      <c r="JJ16" s="13"/>
      <c r="JK16" s="13"/>
      <c r="JL16" s="13"/>
      <c r="JM16" s="13"/>
      <c r="JN16" s="13"/>
      <c r="JO16" s="13"/>
      <c r="JP16" s="13"/>
      <c r="JQ16" s="13"/>
      <c r="JR16" s="13"/>
      <c r="JS16" s="13"/>
      <c r="JT16" s="13"/>
      <c r="JU16" s="13"/>
      <c r="JV16" s="13"/>
      <c r="JW16" s="13"/>
      <c r="JX16" s="13"/>
      <c r="JY16" s="13"/>
      <c r="JZ16" s="13"/>
      <c r="KA16" s="13"/>
      <c r="KB16" s="13"/>
      <c r="KC16" s="13"/>
      <c r="KD16" s="13"/>
      <c r="KE16" s="13"/>
      <c r="KF16" s="13"/>
      <c r="KG16" s="13"/>
      <c r="KH16" s="13"/>
      <c r="KI16" s="13"/>
      <c r="KJ16" s="13"/>
      <c r="KK16" s="13"/>
      <c r="KL16" s="13"/>
      <c r="KM16" s="13"/>
      <c r="KN16" s="13"/>
      <c r="KO16" s="13"/>
      <c r="KP16" s="13"/>
      <c r="KQ16" s="13"/>
      <c r="KR16" s="13"/>
      <c r="KS16" s="13"/>
      <c r="KT16" s="13"/>
      <c r="KU16" s="13"/>
      <c r="KV16" s="13"/>
      <c r="KW16" s="13"/>
      <c r="KX16" s="13"/>
      <c r="KY16" s="13"/>
      <c r="KZ16" s="13"/>
      <c r="LA16" s="13"/>
      <c r="LB16" s="13"/>
      <c r="LC16" s="13"/>
      <c r="LD16" s="13"/>
      <c r="LE16" s="13"/>
      <c r="LF16" s="13"/>
      <c r="LG16" s="13"/>
      <c r="LH16" s="13"/>
      <c r="LI16" s="13"/>
      <c r="LJ16" s="13"/>
      <c r="LK16" s="13"/>
      <c r="LL16" s="13"/>
      <c r="LM16" s="13"/>
      <c r="LN16" s="13"/>
      <c r="LO16" s="13"/>
      <c r="LP16" s="13"/>
      <c r="LQ16" s="13"/>
      <c r="LR16" s="13"/>
      <c r="LS16" s="13"/>
      <c r="LT16" s="13"/>
      <c r="LU16" s="13"/>
      <c r="LV16" s="13"/>
      <c r="LW16" s="13"/>
      <c r="LX16" s="13"/>
      <c r="LY16" s="13"/>
      <c r="LZ16" s="13"/>
      <c r="MA16" s="13"/>
      <c r="MB16" s="13"/>
      <c r="MC16" s="13"/>
      <c r="MD16" s="13"/>
      <c r="ME16" s="13"/>
      <c r="MF16" s="13"/>
      <c r="MG16" s="13"/>
      <c r="MH16" s="13"/>
      <c r="MI16" s="13"/>
      <c r="MJ16" s="13"/>
      <c r="MK16" s="13"/>
      <c r="ML16" s="13"/>
      <c r="MM16" s="13"/>
      <c r="MN16" s="13"/>
      <c r="MO16" s="13"/>
      <c r="MP16" s="13"/>
      <c r="MQ16" s="13"/>
      <c r="MR16" s="13"/>
      <c r="MS16" s="13"/>
      <c r="MT16" s="13"/>
      <c r="MU16" s="13"/>
      <c r="MV16" s="13"/>
      <c r="MW16" s="13"/>
      <c r="MX16" s="13"/>
      <c r="MY16" s="13"/>
      <c r="MZ16" s="13"/>
      <c r="NA16" s="13"/>
      <c r="NB16" s="13"/>
      <c r="NC16" s="13"/>
      <c r="ND16" s="13"/>
      <c r="NE16" s="13"/>
      <c r="NF16" s="13"/>
      <c r="NG16" s="13"/>
      <c r="NH16" s="13"/>
      <c r="NI16" s="13"/>
      <c r="NJ16" s="13"/>
      <c r="NK16" s="13"/>
      <c r="NL16" s="13"/>
      <c r="NM16" s="13"/>
      <c r="NN16" s="13"/>
      <c r="NO16" s="13"/>
      <c r="NP16" s="13"/>
      <c r="NQ16" s="13"/>
      <c r="NR16" s="13"/>
      <c r="NS16" s="13"/>
      <c r="NT16" s="13"/>
      <c r="NU16" s="13"/>
      <c r="NV16" s="13"/>
      <c r="NW16" s="13"/>
      <c r="NX16" s="13"/>
      <c r="NY16" s="13"/>
      <c r="NZ16" s="13"/>
      <c r="OA16" s="13"/>
      <c r="OB16" s="13"/>
      <c r="OC16" s="13"/>
      <c r="OD16" s="13"/>
      <c r="OE16" s="13"/>
      <c r="OF16" s="13"/>
      <c r="OG16" s="13"/>
      <c r="OH16" s="13"/>
      <c r="OI16" s="13"/>
      <c r="OJ16" s="13"/>
      <c r="OK16" s="13"/>
      <c r="OL16" s="13"/>
      <c r="OM16" s="13"/>
      <c r="ON16" s="13"/>
      <c r="OO16" s="13"/>
      <c r="OP16" s="13"/>
      <c r="OQ16" s="13"/>
      <c r="OR16" s="13"/>
      <c r="OS16" s="13"/>
      <c r="OT16" s="13"/>
      <c r="OU16" s="13"/>
      <c r="OV16" s="13"/>
      <c r="OW16" s="13"/>
      <c r="OX16" s="13"/>
      <c r="OY16" s="13"/>
      <c r="OZ16" s="13"/>
      <c r="PA16" s="13"/>
      <c r="PB16" s="13"/>
      <c r="PC16" s="13"/>
      <c r="PD16" s="13"/>
      <c r="PE16" s="13"/>
      <c r="PF16" s="13"/>
      <c r="PG16" s="13"/>
      <c r="PH16" s="13"/>
      <c r="PI16" s="13"/>
      <c r="PJ16" s="13"/>
      <c r="PK16" s="13"/>
      <c r="PL16" s="13"/>
      <c r="PM16" s="13"/>
      <c r="PN16" s="13"/>
      <c r="PO16" s="13"/>
    </row>
    <row r="17" spans="1:431" s="14" customFormat="1" ht="25" customHeight="1" x14ac:dyDescent="0.35">
      <c r="A17" s="170" t="s">
        <v>8</v>
      </c>
      <c r="B17" s="99">
        <f>'M&amp;STP SUPERVISOR MGR DATA'!I18</f>
        <v>0</v>
      </c>
      <c r="C17" s="100">
        <f>+'M&amp;STP SUPERVISOR MGR DATA'!L18</f>
        <v>0</v>
      </c>
      <c r="D17" s="101"/>
      <c r="E17" s="257" t="str">
        <f t="shared" si="0"/>
        <v>0.0%</v>
      </c>
      <c r="F17" s="102">
        <f t="shared" si="1"/>
        <v>0</v>
      </c>
      <c r="G17" s="257" t="str">
        <f t="shared" si="2"/>
        <v>0.0%</v>
      </c>
      <c r="H17" s="105"/>
      <c r="I17" s="109"/>
      <c r="J17" s="264" t="str">
        <f t="shared" si="13"/>
        <v>0.0%</v>
      </c>
      <c r="K17" s="103">
        <f t="shared" si="14"/>
        <v>0</v>
      </c>
      <c r="L17" s="264" t="str">
        <f t="shared" si="3"/>
        <v>0.0%</v>
      </c>
      <c r="M17" s="107" t="str">
        <f t="shared" si="16"/>
        <v>0.0%</v>
      </c>
      <c r="N17" s="108">
        <f>'M&amp;STP SUPERVISOR MGR DATA'!F18-(C17+H17)</f>
        <v>0</v>
      </c>
      <c r="O17" s="109"/>
      <c r="P17" s="264" t="str">
        <f t="shared" si="17"/>
        <v>0.0%</v>
      </c>
      <c r="Q17" s="109"/>
      <c r="R17" s="270" t="str">
        <f t="shared" si="4"/>
        <v>0.0%</v>
      </c>
      <c r="S17" s="103">
        <f t="shared" si="5"/>
        <v>0</v>
      </c>
      <c r="T17" s="270" t="str">
        <f t="shared" si="6"/>
        <v>0.0%</v>
      </c>
      <c r="U17" s="110" t="str">
        <f t="shared" si="7"/>
        <v>0.0%</v>
      </c>
      <c r="V17" s="108">
        <f>'M&amp;STP SUPERVISOR MGR DATA'!G18</f>
        <v>0</v>
      </c>
      <c r="W17" s="109"/>
      <c r="X17" s="111" t="str">
        <f>IFERROR(W17/'M&amp;STP SUPERVISOR MGR DATA'!G18,"0.0%")</f>
        <v>0.0%</v>
      </c>
      <c r="Y17" s="112">
        <f t="shared" si="8"/>
        <v>0</v>
      </c>
      <c r="Z17" s="107" t="str">
        <f t="shared" si="9"/>
        <v>0.0%</v>
      </c>
      <c r="AA17" s="113">
        <f>'M&amp;STP SUPERVISOR MGR DATA'!H18</f>
        <v>0</v>
      </c>
      <c r="AB17" s="109"/>
      <c r="AC17" s="175" t="str">
        <f t="shared" si="10"/>
        <v>0.0%</v>
      </c>
      <c r="AD17" s="112">
        <f t="shared" si="11"/>
        <v>0</v>
      </c>
      <c r="AE17" s="104" t="str">
        <f t="shared" si="12"/>
        <v>0.0%</v>
      </c>
      <c r="AF17" s="175" t="str">
        <f t="shared" si="15"/>
        <v>0.0%</v>
      </c>
      <c r="AG17" s="15"/>
      <c r="AH17" s="17"/>
      <c r="AI17" s="18"/>
      <c r="AJ17" s="18"/>
      <c r="AK17" s="41"/>
      <c r="AL17" s="40"/>
      <c r="AM17" s="171"/>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c r="IW17" s="13"/>
      <c r="IX17" s="13"/>
      <c r="IY17" s="13"/>
      <c r="IZ17" s="13"/>
      <c r="JA17" s="13"/>
      <c r="JB17" s="13"/>
      <c r="JC17" s="13"/>
      <c r="JD17" s="13"/>
      <c r="JE17" s="13"/>
      <c r="JF17" s="13"/>
      <c r="JG17" s="13"/>
      <c r="JH17" s="13"/>
      <c r="JI17" s="13"/>
      <c r="JJ17" s="13"/>
      <c r="JK17" s="13"/>
      <c r="JL17" s="13"/>
      <c r="JM17" s="13"/>
      <c r="JN17" s="13"/>
      <c r="JO17" s="13"/>
      <c r="JP17" s="13"/>
      <c r="JQ17" s="13"/>
      <c r="JR17" s="13"/>
      <c r="JS17" s="13"/>
      <c r="JT17" s="13"/>
      <c r="JU17" s="13"/>
      <c r="JV17" s="13"/>
      <c r="JW17" s="13"/>
      <c r="JX17" s="13"/>
      <c r="JY17" s="13"/>
      <c r="JZ17" s="13"/>
      <c r="KA17" s="13"/>
      <c r="KB17" s="13"/>
      <c r="KC17" s="13"/>
      <c r="KD17" s="13"/>
      <c r="KE17" s="13"/>
      <c r="KF17" s="13"/>
      <c r="KG17" s="13"/>
      <c r="KH17" s="13"/>
      <c r="KI17" s="13"/>
      <c r="KJ17" s="13"/>
      <c r="KK17" s="13"/>
      <c r="KL17" s="13"/>
      <c r="KM17" s="13"/>
      <c r="KN17" s="13"/>
      <c r="KO17" s="13"/>
      <c r="KP17" s="13"/>
      <c r="KQ17" s="13"/>
      <c r="KR17" s="13"/>
      <c r="KS17" s="13"/>
      <c r="KT17" s="13"/>
      <c r="KU17" s="13"/>
      <c r="KV17" s="13"/>
      <c r="KW17" s="13"/>
      <c r="KX17" s="13"/>
      <c r="KY17" s="13"/>
      <c r="KZ17" s="13"/>
      <c r="LA17" s="13"/>
      <c r="LB17" s="13"/>
      <c r="LC17" s="13"/>
      <c r="LD17" s="13"/>
      <c r="LE17" s="13"/>
      <c r="LF17" s="13"/>
      <c r="LG17" s="13"/>
      <c r="LH17" s="13"/>
      <c r="LI17" s="13"/>
      <c r="LJ17" s="13"/>
      <c r="LK17" s="13"/>
      <c r="LL17" s="13"/>
      <c r="LM17" s="13"/>
      <c r="LN17" s="13"/>
      <c r="LO17" s="13"/>
      <c r="LP17" s="13"/>
      <c r="LQ17" s="13"/>
      <c r="LR17" s="13"/>
      <c r="LS17" s="13"/>
      <c r="LT17" s="13"/>
      <c r="LU17" s="13"/>
      <c r="LV17" s="13"/>
      <c r="LW17" s="13"/>
      <c r="LX17" s="13"/>
      <c r="LY17" s="13"/>
      <c r="LZ17" s="13"/>
      <c r="MA17" s="13"/>
      <c r="MB17" s="13"/>
      <c r="MC17" s="13"/>
      <c r="MD17" s="13"/>
      <c r="ME17" s="13"/>
      <c r="MF17" s="13"/>
      <c r="MG17" s="13"/>
      <c r="MH17" s="13"/>
      <c r="MI17" s="13"/>
      <c r="MJ17" s="13"/>
      <c r="MK17" s="13"/>
      <c r="ML17" s="13"/>
      <c r="MM17" s="13"/>
      <c r="MN17" s="13"/>
      <c r="MO17" s="13"/>
      <c r="MP17" s="13"/>
      <c r="MQ17" s="13"/>
      <c r="MR17" s="13"/>
      <c r="MS17" s="13"/>
      <c r="MT17" s="13"/>
      <c r="MU17" s="13"/>
      <c r="MV17" s="13"/>
      <c r="MW17" s="13"/>
      <c r="MX17" s="13"/>
      <c r="MY17" s="13"/>
      <c r="MZ17" s="13"/>
      <c r="NA17" s="13"/>
      <c r="NB17" s="13"/>
      <c r="NC17" s="13"/>
      <c r="ND17" s="13"/>
      <c r="NE17" s="13"/>
      <c r="NF17" s="13"/>
      <c r="NG17" s="13"/>
      <c r="NH17" s="13"/>
      <c r="NI17" s="13"/>
      <c r="NJ17" s="13"/>
      <c r="NK17" s="13"/>
      <c r="NL17" s="13"/>
      <c r="NM17" s="13"/>
      <c r="NN17" s="13"/>
      <c r="NO17" s="13"/>
      <c r="NP17" s="13"/>
      <c r="NQ17" s="13"/>
      <c r="NR17" s="13"/>
      <c r="NS17" s="13"/>
      <c r="NT17" s="13"/>
      <c r="NU17" s="13"/>
      <c r="NV17" s="13"/>
      <c r="NW17" s="13"/>
      <c r="NX17" s="13"/>
      <c r="NY17" s="13"/>
      <c r="NZ17" s="13"/>
      <c r="OA17" s="13"/>
      <c r="OB17" s="13"/>
      <c r="OC17" s="13"/>
      <c r="OD17" s="13"/>
      <c r="OE17" s="13"/>
      <c r="OF17" s="13"/>
      <c r="OG17" s="13"/>
      <c r="OH17" s="13"/>
      <c r="OI17" s="13"/>
      <c r="OJ17" s="13"/>
      <c r="OK17" s="13"/>
      <c r="OL17" s="13"/>
      <c r="OM17" s="13"/>
      <c r="ON17" s="13"/>
      <c r="OO17" s="13"/>
      <c r="OP17" s="13"/>
      <c r="OQ17" s="13"/>
      <c r="OR17" s="13"/>
      <c r="OS17" s="13"/>
      <c r="OT17" s="13"/>
      <c r="OU17" s="13"/>
      <c r="OV17" s="13"/>
      <c r="OW17" s="13"/>
      <c r="OX17" s="13"/>
      <c r="OY17" s="13"/>
      <c r="OZ17" s="13"/>
      <c r="PA17" s="13"/>
      <c r="PB17" s="13"/>
      <c r="PC17" s="13"/>
      <c r="PD17" s="13"/>
      <c r="PE17" s="13"/>
      <c r="PF17" s="13"/>
      <c r="PG17" s="13"/>
      <c r="PH17" s="13"/>
      <c r="PI17" s="13"/>
      <c r="PJ17" s="13"/>
      <c r="PK17" s="13"/>
      <c r="PL17" s="13"/>
      <c r="PM17" s="13"/>
      <c r="PN17" s="13"/>
      <c r="PO17" s="13"/>
    </row>
    <row r="18" spans="1:431" s="14" customFormat="1" ht="25" customHeight="1" x14ac:dyDescent="0.35">
      <c r="A18" s="170" t="s">
        <v>9</v>
      </c>
      <c r="B18" s="99">
        <f>'M&amp;STP SUPERVISOR MGR DATA'!I19</f>
        <v>0</v>
      </c>
      <c r="C18" s="100">
        <f>+'M&amp;STP SUPERVISOR MGR DATA'!L19</f>
        <v>0</v>
      </c>
      <c r="D18" s="101"/>
      <c r="E18" s="257" t="str">
        <f t="shared" si="0"/>
        <v>0.0%</v>
      </c>
      <c r="F18" s="102">
        <f t="shared" si="1"/>
        <v>0</v>
      </c>
      <c r="G18" s="257" t="str">
        <f t="shared" si="2"/>
        <v>0.0%</v>
      </c>
      <c r="H18" s="105"/>
      <c r="I18" s="109"/>
      <c r="J18" s="264" t="str">
        <f t="shared" si="13"/>
        <v>0.0%</v>
      </c>
      <c r="K18" s="103">
        <f t="shared" si="14"/>
        <v>0</v>
      </c>
      <c r="L18" s="264" t="str">
        <f t="shared" si="3"/>
        <v>0.0%</v>
      </c>
      <c r="M18" s="107" t="str">
        <f t="shared" si="16"/>
        <v>0.0%</v>
      </c>
      <c r="N18" s="108">
        <f>'M&amp;STP SUPERVISOR MGR DATA'!F19-(C18+H18)</f>
        <v>0</v>
      </c>
      <c r="O18" s="109"/>
      <c r="P18" s="264" t="str">
        <f t="shared" si="17"/>
        <v>0.0%</v>
      </c>
      <c r="Q18" s="109"/>
      <c r="R18" s="270" t="str">
        <f t="shared" si="4"/>
        <v>0.0%</v>
      </c>
      <c r="S18" s="103">
        <f t="shared" si="5"/>
        <v>0</v>
      </c>
      <c r="T18" s="270" t="str">
        <f t="shared" si="6"/>
        <v>0.0%</v>
      </c>
      <c r="U18" s="110" t="str">
        <f t="shared" si="7"/>
        <v>0.0%</v>
      </c>
      <c r="V18" s="108">
        <f>'M&amp;STP SUPERVISOR MGR DATA'!G19</f>
        <v>0</v>
      </c>
      <c r="W18" s="109"/>
      <c r="X18" s="111" t="str">
        <f>IFERROR(W18/'M&amp;STP SUPERVISOR MGR DATA'!G19,"0.0%")</f>
        <v>0.0%</v>
      </c>
      <c r="Y18" s="112">
        <f t="shared" si="8"/>
        <v>0</v>
      </c>
      <c r="Z18" s="107" t="str">
        <f t="shared" si="9"/>
        <v>0.0%</v>
      </c>
      <c r="AA18" s="113">
        <f>'M&amp;STP SUPERVISOR MGR DATA'!H19</f>
        <v>0</v>
      </c>
      <c r="AB18" s="109"/>
      <c r="AC18" s="175" t="str">
        <f t="shared" si="10"/>
        <v>0.0%</v>
      </c>
      <c r="AD18" s="112">
        <f t="shared" si="11"/>
        <v>0</v>
      </c>
      <c r="AE18" s="104" t="str">
        <f t="shared" si="12"/>
        <v>0.0%</v>
      </c>
      <c r="AF18" s="175" t="str">
        <f t="shared" si="15"/>
        <v>0.0%</v>
      </c>
      <c r="AG18" s="15"/>
      <c r="AH18" s="17"/>
      <c r="AI18" s="18"/>
      <c r="AJ18" s="18"/>
      <c r="AK18" s="45"/>
      <c r="AL18" s="40"/>
      <c r="AM18" s="171"/>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c r="IW18" s="13"/>
      <c r="IX18" s="13"/>
      <c r="IY18" s="13"/>
      <c r="IZ18" s="13"/>
      <c r="JA18" s="13"/>
      <c r="JB18" s="13"/>
      <c r="JC18" s="13"/>
      <c r="JD18" s="13"/>
      <c r="JE18" s="13"/>
      <c r="JF18" s="13"/>
      <c r="JG18" s="13"/>
      <c r="JH18" s="13"/>
      <c r="JI18" s="13"/>
      <c r="JJ18" s="13"/>
      <c r="JK18" s="13"/>
      <c r="JL18" s="13"/>
      <c r="JM18" s="13"/>
      <c r="JN18" s="13"/>
      <c r="JO18" s="13"/>
      <c r="JP18" s="13"/>
      <c r="JQ18" s="13"/>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3"/>
      <c r="NI18" s="13"/>
      <c r="NJ18" s="13"/>
      <c r="NK18" s="13"/>
      <c r="NL18" s="13"/>
      <c r="NM18" s="13"/>
      <c r="NN18" s="13"/>
      <c r="NO18" s="13"/>
      <c r="NP18" s="13"/>
      <c r="NQ18" s="13"/>
      <c r="NR18" s="13"/>
      <c r="NS18" s="13"/>
      <c r="NT18" s="13"/>
      <c r="NU18" s="13"/>
      <c r="NV18" s="13"/>
      <c r="NW18" s="13"/>
      <c r="NX18" s="13"/>
      <c r="NY18" s="13"/>
      <c r="NZ18" s="13"/>
      <c r="OA18" s="13"/>
      <c r="OB18" s="13"/>
      <c r="OC18" s="13"/>
      <c r="OD18" s="13"/>
      <c r="OE18" s="13"/>
      <c r="OF18" s="13"/>
      <c r="OG18" s="13"/>
      <c r="OH18" s="13"/>
      <c r="OI18" s="13"/>
      <c r="OJ18" s="13"/>
      <c r="OK18" s="13"/>
      <c r="OL18" s="13"/>
      <c r="OM18" s="13"/>
      <c r="ON18" s="13"/>
      <c r="OO18" s="13"/>
      <c r="OP18" s="13"/>
      <c r="OQ18" s="13"/>
      <c r="OR18" s="13"/>
      <c r="OS18" s="13"/>
      <c r="OT18" s="13"/>
      <c r="OU18" s="13"/>
      <c r="OV18" s="13"/>
      <c r="OW18" s="13"/>
      <c r="OX18" s="13"/>
      <c r="OY18" s="13"/>
      <c r="OZ18" s="13"/>
      <c r="PA18" s="13"/>
      <c r="PB18" s="13"/>
      <c r="PC18" s="13"/>
      <c r="PD18" s="13"/>
      <c r="PE18" s="13"/>
      <c r="PF18" s="13"/>
      <c r="PG18" s="13"/>
      <c r="PH18" s="13"/>
      <c r="PI18" s="13"/>
      <c r="PJ18" s="13"/>
      <c r="PK18" s="13"/>
      <c r="PL18" s="13"/>
      <c r="PM18" s="13"/>
      <c r="PN18" s="13"/>
      <c r="PO18" s="13"/>
    </row>
    <row r="19" spans="1:431" s="14" customFormat="1" ht="25" customHeight="1" x14ac:dyDescent="0.35">
      <c r="A19" s="170" t="s">
        <v>10</v>
      </c>
      <c r="B19" s="99">
        <f>'M&amp;STP SUPERVISOR MGR DATA'!I20</f>
        <v>0</v>
      </c>
      <c r="C19" s="100">
        <f>+'M&amp;STP SUPERVISOR MGR DATA'!L20</f>
        <v>0</v>
      </c>
      <c r="D19" s="101"/>
      <c r="E19" s="257" t="str">
        <f t="shared" si="0"/>
        <v>0.0%</v>
      </c>
      <c r="F19" s="102">
        <f t="shared" si="1"/>
        <v>0</v>
      </c>
      <c r="G19" s="257" t="str">
        <f t="shared" si="2"/>
        <v>0.0%</v>
      </c>
      <c r="H19" s="105"/>
      <c r="I19" s="109"/>
      <c r="J19" s="264" t="str">
        <f t="shared" si="13"/>
        <v>0.0%</v>
      </c>
      <c r="K19" s="103">
        <f t="shared" si="14"/>
        <v>0</v>
      </c>
      <c r="L19" s="264" t="str">
        <f t="shared" si="3"/>
        <v>0.0%</v>
      </c>
      <c r="M19" s="107" t="str">
        <f t="shared" si="16"/>
        <v>0.0%</v>
      </c>
      <c r="N19" s="108">
        <f>'M&amp;STP SUPERVISOR MGR DATA'!F20-(C19+H19)</f>
        <v>0</v>
      </c>
      <c r="O19" s="109"/>
      <c r="P19" s="264" t="str">
        <f t="shared" si="17"/>
        <v>0.0%</v>
      </c>
      <c r="Q19" s="109"/>
      <c r="R19" s="270" t="str">
        <f t="shared" si="4"/>
        <v>0.0%</v>
      </c>
      <c r="S19" s="103">
        <f t="shared" si="5"/>
        <v>0</v>
      </c>
      <c r="T19" s="270" t="str">
        <f t="shared" si="6"/>
        <v>0.0%</v>
      </c>
      <c r="U19" s="110" t="str">
        <f t="shared" si="7"/>
        <v>0.0%</v>
      </c>
      <c r="V19" s="108">
        <f>'M&amp;STP SUPERVISOR MGR DATA'!G20</f>
        <v>0</v>
      </c>
      <c r="W19" s="109"/>
      <c r="X19" s="111" t="str">
        <f>IFERROR(W19/'M&amp;STP SUPERVISOR MGR DATA'!G20,"0.0%")</f>
        <v>0.0%</v>
      </c>
      <c r="Y19" s="112">
        <f t="shared" si="8"/>
        <v>0</v>
      </c>
      <c r="Z19" s="107" t="str">
        <f t="shared" si="9"/>
        <v>0.0%</v>
      </c>
      <c r="AA19" s="113">
        <f>'M&amp;STP SUPERVISOR MGR DATA'!H20</f>
        <v>0</v>
      </c>
      <c r="AB19" s="109"/>
      <c r="AC19" s="175" t="str">
        <f t="shared" si="10"/>
        <v>0.0%</v>
      </c>
      <c r="AD19" s="112">
        <f t="shared" si="11"/>
        <v>0</v>
      </c>
      <c r="AE19" s="104" t="str">
        <f t="shared" si="12"/>
        <v>0.0%</v>
      </c>
      <c r="AF19" s="175" t="str">
        <f t="shared" si="15"/>
        <v>0.0%</v>
      </c>
      <c r="AG19" s="15"/>
      <c r="AH19" s="17"/>
      <c r="AI19" s="18"/>
      <c r="AJ19" s="18"/>
      <c r="AK19" s="41"/>
      <c r="AL19" s="40"/>
      <c r="AM19" s="171"/>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c r="IW19" s="13"/>
      <c r="IX19" s="13"/>
      <c r="IY19" s="13"/>
      <c r="IZ19" s="13"/>
      <c r="JA19" s="13"/>
      <c r="JB19" s="13"/>
      <c r="JC19" s="13"/>
      <c r="JD19" s="13"/>
      <c r="JE19" s="13"/>
      <c r="JF19" s="13"/>
      <c r="JG19" s="13"/>
      <c r="JH19" s="13"/>
      <c r="JI19" s="13"/>
      <c r="JJ19" s="13"/>
      <c r="JK19" s="13"/>
      <c r="JL19" s="13"/>
      <c r="JM19" s="13"/>
      <c r="JN19" s="13"/>
      <c r="JO19" s="13"/>
      <c r="JP19" s="13"/>
      <c r="JQ19" s="13"/>
      <c r="JR19" s="13"/>
      <c r="JS19" s="13"/>
      <c r="JT19" s="13"/>
      <c r="JU19" s="13"/>
      <c r="JV19" s="13"/>
      <c r="JW19" s="13"/>
      <c r="JX19" s="13"/>
      <c r="JY19" s="13"/>
      <c r="JZ19" s="13"/>
      <c r="KA19" s="13"/>
      <c r="KB19" s="13"/>
      <c r="KC19" s="13"/>
      <c r="KD19" s="13"/>
      <c r="KE19" s="13"/>
      <c r="KF19" s="13"/>
      <c r="KG19" s="13"/>
      <c r="KH19" s="13"/>
      <c r="KI19" s="13"/>
      <c r="KJ19" s="13"/>
      <c r="KK19" s="13"/>
      <c r="KL19" s="13"/>
      <c r="KM19" s="13"/>
      <c r="KN19" s="13"/>
      <c r="KO19" s="13"/>
      <c r="KP19" s="13"/>
      <c r="KQ19" s="13"/>
      <c r="KR19" s="13"/>
      <c r="KS19" s="13"/>
      <c r="KT19" s="13"/>
      <c r="KU19" s="13"/>
      <c r="KV19" s="13"/>
      <c r="KW19" s="13"/>
      <c r="KX19" s="13"/>
      <c r="KY19" s="13"/>
      <c r="KZ19" s="13"/>
      <c r="LA19" s="13"/>
      <c r="LB19" s="13"/>
      <c r="LC19" s="13"/>
      <c r="LD19" s="13"/>
      <c r="LE19" s="13"/>
      <c r="LF19" s="13"/>
      <c r="LG19" s="13"/>
      <c r="LH19" s="13"/>
      <c r="LI19" s="13"/>
      <c r="LJ19" s="13"/>
      <c r="LK19" s="13"/>
      <c r="LL19" s="13"/>
      <c r="LM19" s="13"/>
      <c r="LN19" s="13"/>
      <c r="LO19" s="13"/>
      <c r="LP19" s="13"/>
      <c r="LQ19" s="13"/>
      <c r="LR19" s="13"/>
      <c r="LS19" s="13"/>
      <c r="LT19" s="13"/>
      <c r="LU19" s="13"/>
      <c r="LV19" s="13"/>
      <c r="LW19" s="13"/>
      <c r="LX19" s="13"/>
      <c r="LY19" s="13"/>
      <c r="LZ19" s="13"/>
      <c r="MA19" s="13"/>
      <c r="MB19" s="13"/>
      <c r="MC19" s="13"/>
      <c r="MD19" s="13"/>
      <c r="ME19" s="13"/>
      <c r="MF19" s="13"/>
      <c r="MG19" s="13"/>
      <c r="MH19" s="13"/>
      <c r="MI19" s="13"/>
      <c r="MJ19" s="13"/>
      <c r="MK19" s="13"/>
      <c r="ML19" s="13"/>
      <c r="MM19" s="13"/>
      <c r="MN19" s="13"/>
      <c r="MO19" s="13"/>
      <c r="MP19" s="13"/>
      <c r="MQ19" s="13"/>
      <c r="MR19" s="13"/>
      <c r="MS19" s="13"/>
      <c r="MT19" s="13"/>
      <c r="MU19" s="13"/>
      <c r="MV19" s="13"/>
      <c r="MW19" s="13"/>
      <c r="MX19" s="13"/>
      <c r="MY19" s="13"/>
      <c r="MZ19" s="13"/>
      <c r="NA19" s="13"/>
      <c r="NB19" s="13"/>
      <c r="NC19" s="13"/>
      <c r="ND19" s="13"/>
      <c r="NE19" s="13"/>
      <c r="NF19" s="13"/>
      <c r="NG19" s="13"/>
      <c r="NH19" s="13"/>
      <c r="NI19" s="13"/>
      <c r="NJ19" s="13"/>
      <c r="NK19" s="13"/>
      <c r="NL19" s="13"/>
      <c r="NM19" s="13"/>
      <c r="NN19" s="13"/>
      <c r="NO19" s="13"/>
      <c r="NP19" s="13"/>
      <c r="NQ19" s="13"/>
      <c r="NR19" s="13"/>
      <c r="NS19" s="13"/>
      <c r="NT19" s="13"/>
      <c r="NU19" s="13"/>
      <c r="NV19" s="13"/>
      <c r="NW19" s="13"/>
      <c r="NX19" s="13"/>
      <c r="NY19" s="13"/>
      <c r="NZ19" s="13"/>
      <c r="OA19" s="13"/>
      <c r="OB19" s="13"/>
      <c r="OC19" s="13"/>
      <c r="OD19" s="13"/>
      <c r="OE19" s="13"/>
      <c r="OF19" s="13"/>
      <c r="OG19" s="13"/>
      <c r="OH19" s="13"/>
      <c r="OI19" s="13"/>
      <c r="OJ19" s="13"/>
      <c r="OK19" s="13"/>
      <c r="OL19" s="13"/>
      <c r="OM19" s="13"/>
      <c r="ON19" s="13"/>
      <c r="OO19" s="13"/>
      <c r="OP19" s="13"/>
      <c r="OQ19" s="13"/>
      <c r="OR19" s="13"/>
      <c r="OS19" s="13"/>
      <c r="OT19" s="13"/>
      <c r="OU19" s="13"/>
      <c r="OV19" s="13"/>
      <c r="OW19" s="13"/>
      <c r="OX19" s="13"/>
      <c r="OY19" s="13"/>
      <c r="OZ19" s="13"/>
      <c r="PA19" s="13"/>
      <c r="PB19" s="13"/>
      <c r="PC19" s="13"/>
      <c r="PD19" s="13"/>
      <c r="PE19" s="13"/>
      <c r="PF19" s="13"/>
      <c r="PG19" s="13"/>
      <c r="PH19" s="13"/>
      <c r="PI19" s="13"/>
      <c r="PJ19" s="13"/>
      <c r="PK19" s="13"/>
      <c r="PL19" s="13"/>
      <c r="PM19" s="13"/>
      <c r="PN19" s="13"/>
      <c r="PO19" s="13"/>
    </row>
    <row r="20" spans="1:431" s="14" customFormat="1" ht="25" customHeight="1" x14ac:dyDescent="0.35">
      <c r="A20" s="170" t="s">
        <v>11</v>
      </c>
      <c r="B20" s="99">
        <f>'M&amp;STP SUPERVISOR MGR DATA'!I21</f>
        <v>0</v>
      </c>
      <c r="C20" s="100">
        <f>+'M&amp;STP SUPERVISOR MGR DATA'!L21</f>
        <v>0</v>
      </c>
      <c r="D20" s="101"/>
      <c r="E20" s="257" t="str">
        <f t="shared" si="0"/>
        <v>0.0%</v>
      </c>
      <c r="F20" s="102">
        <f t="shared" si="1"/>
        <v>0</v>
      </c>
      <c r="G20" s="257" t="str">
        <f t="shared" si="2"/>
        <v>0.0%</v>
      </c>
      <c r="H20" s="105"/>
      <c r="I20" s="109"/>
      <c r="J20" s="264" t="str">
        <f t="shared" si="13"/>
        <v>0.0%</v>
      </c>
      <c r="K20" s="103">
        <f t="shared" si="14"/>
        <v>0</v>
      </c>
      <c r="L20" s="264" t="str">
        <f t="shared" si="3"/>
        <v>0.0%</v>
      </c>
      <c r="M20" s="107" t="str">
        <f t="shared" si="16"/>
        <v>0.0%</v>
      </c>
      <c r="N20" s="108">
        <f>'M&amp;STP SUPERVISOR MGR DATA'!F21-(C20+H20)</f>
        <v>0</v>
      </c>
      <c r="O20" s="109"/>
      <c r="P20" s="264" t="str">
        <f t="shared" si="17"/>
        <v>0.0%</v>
      </c>
      <c r="Q20" s="109"/>
      <c r="R20" s="270" t="str">
        <f t="shared" si="4"/>
        <v>0.0%</v>
      </c>
      <c r="S20" s="103">
        <f t="shared" si="5"/>
        <v>0</v>
      </c>
      <c r="T20" s="270" t="str">
        <f t="shared" si="6"/>
        <v>0.0%</v>
      </c>
      <c r="U20" s="110" t="str">
        <f t="shared" si="7"/>
        <v>0.0%</v>
      </c>
      <c r="V20" s="108">
        <f>'M&amp;STP SUPERVISOR MGR DATA'!G21</f>
        <v>0</v>
      </c>
      <c r="W20" s="109"/>
      <c r="X20" s="111" t="str">
        <f>IFERROR(W20/'M&amp;STP SUPERVISOR MGR DATA'!G21,"0.0%")</f>
        <v>0.0%</v>
      </c>
      <c r="Y20" s="112">
        <f t="shared" si="8"/>
        <v>0</v>
      </c>
      <c r="Z20" s="107" t="str">
        <f t="shared" si="9"/>
        <v>0.0%</v>
      </c>
      <c r="AA20" s="113">
        <f>'M&amp;STP SUPERVISOR MGR DATA'!H21</f>
        <v>0</v>
      </c>
      <c r="AB20" s="109"/>
      <c r="AC20" s="175" t="str">
        <f t="shared" si="10"/>
        <v>0.0%</v>
      </c>
      <c r="AD20" s="112">
        <f t="shared" si="11"/>
        <v>0</v>
      </c>
      <c r="AE20" s="104" t="str">
        <f t="shared" si="12"/>
        <v>0.0%</v>
      </c>
      <c r="AF20" s="175" t="str">
        <f t="shared" si="15"/>
        <v>0.0%</v>
      </c>
      <c r="AG20" s="15"/>
      <c r="AH20" s="15"/>
      <c r="AI20" s="15"/>
      <c r="AJ20" s="17"/>
      <c r="AK20" s="44"/>
      <c r="AL20" s="40"/>
      <c r="AM20" s="171"/>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c r="IW20" s="13"/>
      <c r="IX20" s="13"/>
      <c r="IY20" s="13"/>
      <c r="IZ20" s="13"/>
      <c r="JA20" s="13"/>
      <c r="JB20" s="13"/>
      <c r="JC20" s="13"/>
      <c r="JD20" s="13"/>
      <c r="JE20" s="13"/>
      <c r="JF20" s="13"/>
      <c r="JG20" s="13"/>
      <c r="JH20" s="13"/>
      <c r="JI20" s="13"/>
      <c r="JJ20" s="13"/>
      <c r="JK20" s="13"/>
      <c r="JL20" s="13"/>
      <c r="JM20" s="13"/>
      <c r="JN20" s="13"/>
      <c r="JO20" s="13"/>
      <c r="JP20" s="13"/>
      <c r="JQ20" s="13"/>
      <c r="JR20" s="13"/>
      <c r="JS20" s="13"/>
      <c r="JT20" s="13"/>
      <c r="JU20" s="13"/>
      <c r="JV20" s="13"/>
      <c r="JW20" s="13"/>
      <c r="JX20" s="13"/>
      <c r="JY20" s="13"/>
      <c r="JZ20" s="13"/>
      <c r="KA20" s="13"/>
      <c r="KB20" s="13"/>
      <c r="KC20" s="13"/>
      <c r="KD20" s="13"/>
      <c r="KE20" s="13"/>
      <c r="KF20" s="13"/>
      <c r="KG20" s="13"/>
      <c r="KH20" s="13"/>
      <c r="KI20" s="13"/>
      <c r="KJ20" s="13"/>
      <c r="KK20" s="13"/>
      <c r="KL20" s="13"/>
      <c r="KM20" s="13"/>
      <c r="KN20" s="13"/>
      <c r="KO20" s="13"/>
      <c r="KP20" s="13"/>
      <c r="KQ20" s="13"/>
      <c r="KR20" s="13"/>
      <c r="KS20" s="13"/>
      <c r="KT20" s="13"/>
      <c r="KU20" s="13"/>
      <c r="KV20" s="13"/>
      <c r="KW20" s="13"/>
      <c r="KX20" s="13"/>
      <c r="KY20" s="13"/>
      <c r="KZ20" s="13"/>
      <c r="LA20" s="13"/>
      <c r="LB20" s="13"/>
      <c r="LC20" s="13"/>
      <c r="LD20" s="13"/>
      <c r="LE20" s="13"/>
      <c r="LF20" s="13"/>
      <c r="LG20" s="13"/>
      <c r="LH20" s="13"/>
      <c r="LI20" s="13"/>
      <c r="LJ20" s="13"/>
      <c r="LK20" s="13"/>
      <c r="LL20" s="13"/>
      <c r="LM20" s="13"/>
      <c r="LN20" s="13"/>
      <c r="LO20" s="13"/>
      <c r="LP20" s="13"/>
      <c r="LQ20" s="13"/>
      <c r="LR20" s="13"/>
      <c r="LS20" s="13"/>
      <c r="LT20" s="13"/>
      <c r="LU20" s="13"/>
      <c r="LV20" s="13"/>
      <c r="LW20" s="13"/>
      <c r="LX20" s="13"/>
      <c r="LY20" s="13"/>
      <c r="LZ20" s="13"/>
      <c r="MA20" s="13"/>
      <c r="MB20" s="13"/>
      <c r="MC20" s="13"/>
      <c r="MD20" s="13"/>
      <c r="ME20" s="13"/>
      <c r="MF20" s="13"/>
      <c r="MG20" s="13"/>
      <c r="MH20" s="13"/>
      <c r="MI20" s="13"/>
      <c r="MJ20" s="13"/>
      <c r="MK20" s="13"/>
      <c r="ML20" s="13"/>
      <c r="MM20" s="13"/>
      <c r="MN20" s="13"/>
      <c r="MO20" s="13"/>
      <c r="MP20" s="13"/>
      <c r="MQ20" s="13"/>
      <c r="MR20" s="13"/>
      <c r="MS20" s="13"/>
      <c r="MT20" s="13"/>
      <c r="MU20" s="13"/>
      <c r="MV20" s="13"/>
      <c r="MW20" s="13"/>
      <c r="MX20" s="13"/>
      <c r="MY20" s="13"/>
      <c r="MZ20" s="13"/>
      <c r="NA20" s="13"/>
      <c r="NB20" s="13"/>
      <c r="NC20" s="13"/>
      <c r="ND20" s="13"/>
      <c r="NE20" s="13"/>
      <c r="NF20" s="13"/>
      <c r="NG20" s="13"/>
      <c r="NH20" s="13"/>
      <c r="NI20" s="13"/>
      <c r="NJ20" s="13"/>
      <c r="NK20" s="13"/>
      <c r="NL20" s="13"/>
      <c r="NM20" s="13"/>
      <c r="NN20" s="13"/>
      <c r="NO20" s="13"/>
      <c r="NP20" s="13"/>
      <c r="NQ20" s="13"/>
      <c r="NR20" s="13"/>
      <c r="NS20" s="13"/>
      <c r="NT20" s="13"/>
      <c r="NU20" s="13"/>
      <c r="NV20" s="13"/>
      <c r="NW20" s="13"/>
      <c r="NX20" s="13"/>
      <c r="NY20" s="13"/>
      <c r="NZ20" s="13"/>
      <c r="OA20" s="13"/>
      <c r="OB20" s="13"/>
      <c r="OC20" s="13"/>
      <c r="OD20" s="13"/>
      <c r="OE20" s="13"/>
      <c r="OF20" s="13"/>
      <c r="OG20" s="13"/>
      <c r="OH20" s="13"/>
      <c r="OI20" s="13"/>
      <c r="OJ20" s="13"/>
      <c r="OK20" s="13"/>
      <c r="OL20" s="13"/>
      <c r="OM20" s="13"/>
      <c r="ON20" s="13"/>
      <c r="OO20" s="13"/>
      <c r="OP20" s="13"/>
      <c r="OQ20" s="13"/>
      <c r="OR20" s="13"/>
      <c r="OS20" s="13"/>
      <c r="OT20" s="13"/>
      <c r="OU20" s="13"/>
      <c r="OV20" s="13"/>
      <c r="OW20" s="13"/>
      <c r="OX20" s="13"/>
      <c r="OY20" s="13"/>
      <c r="OZ20" s="13"/>
      <c r="PA20" s="13"/>
      <c r="PB20" s="13"/>
      <c r="PC20" s="13"/>
      <c r="PD20" s="13"/>
      <c r="PE20" s="13"/>
      <c r="PF20" s="13"/>
      <c r="PG20" s="13"/>
      <c r="PH20" s="13"/>
      <c r="PI20" s="13"/>
      <c r="PJ20" s="13"/>
      <c r="PK20" s="13"/>
      <c r="PL20" s="13"/>
      <c r="PM20" s="13"/>
      <c r="PN20" s="13"/>
      <c r="PO20" s="13"/>
    </row>
    <row r="21" spans="1:431" s="14" customFormat="1" ht="25" customHeight="1" x14ac:dyDescent="0.35">
      <c r="A21" s="170" t="s">
        <v>50</v>
      </c>
      <c r="B21" s="99">
        <f>'M&amp;STP SUPERVISOR MGR DATA'!I22</f>
        <v>0</v>
      </c>
      <c r="C21" s="100">
        <f>+'M&amp;STP SUPERVISOR MGR DATA'!L22</f>
        <v>0</v>
      </c>
      <c r="D21" s="101"/>
      <c r="E21" s="257" t="str">
        <f t="shared" si="0"/>
        <v>0.0%</v>
      </c>
      <c r="F21" s="102">
        <f t="shared" si="1"/>
        <v>0</v>
      </c>
      <c r="G21" s="257" t="str">
        <f t="shared" si="2"/>
        <v>0.0%</v>
      </c>
      <c r="H21" s="105"/>
      <c r="I21" s="109"/>
      <c r="J21" s="264" t="str">
        <f t="shared" si="13"/>
        <v>0.0%</v>
      </c>
      <c r="K21" s="103">
        <f t="shared" si="14"/>
        <v>0</v>
      </c>
      <c r="L21" s="264" t="str">
        <f t="shared" si="3"/>
        <v>0.0%</v>
      </c>
      <c r="M21" s="107" t="str">
        <f t="shared" si="16"/>
        <v>0.0%</v>
      </c>
      <c r="N21" s="108">
        <f>'M&amp;STP SUPERVISOR MGR DATA'!F22-(C21+H21)</f>
        <v>0</v>
      </c>
      <c r="O21" s="109"/>
      <c r="P21" s="264" t="str">
        <f t="shared" si="17"/>
        <v>0.0%</v>
      </c>
      <c r="Q21" s="109"/>
      <c r="R21" s="270" t="str">
        <f t="shared" si="4"/>
        <v>0.0%</v>
      </c>
      <c r="S21" s="103">
        <f t="shared" si="5"/>
        <v>0</v>
      </c>
      <c r="T21" s="270" t="str">
        <f t="shared" si="6"/>
        <v>0.0%</v>
      </c>
      <c r="U21" s="110" t="str">
        <f t="shared" si="7"/>
        <v>0.0%</v>
      </c>
      <c r="V21" s="108">
        <f>'M&amp;STP SUPERVISOR MGR DATA'!G22</f>
        <v>0</v>
      </c>
      <c r="W21" s="109"/>
      <c r="X21" s="111" t="str">
        <f>IFERROR(W21/'M&amp;STP SUPERVISOR MGR DATA'!G22,"0.0%")</f>
        <v>0.0%</v>
      </c>
      <c r="Y21" s="112">
        <f t="shared" si="8"/>
        <v>0</v>
      </c>
      <c r="Z21" s="107" t="str">
        <f t="shared" si="9"/>
        <v>0.0%</v>
      </c>
      <c r="AA21" s="113">
        <f>'M&amp;STP SUPERVISOR MGR DATA'!H22</f>
        <v>0</v>
      </c>
      <c r="AB21" s="109"/>
      <c r="AC21" s="175" t="str">
        <f t="shared" si="10"/>
        <v>0.0%</v>
      </c>
      <c r="AD21" s="112">
        <f t="shared" si="11"/>
        <v>0</v>
      </c>
      <c r="AE21" s="104" t="str">
        <f t="shared" si="12"/>
        <v>0.0%</v>
      </c>
      <c r="AF21" s="175" t="str">
        <f t="shared" si="15"/>
        <v>0.0%</v>
      </c>
      <c r="AG21" s="15"/>
      <c r="AH21" s="17"/>
      <c r="AI21" s="18"/>
      <c r="AJ21" s="18"/>
      <c r="AK21" s="41"/>
      <c r="AL21" s="40"/>
      <c r="AM21" s="171"/>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c r="IW21" s="13"/>
      <c r="IX21" s="13"/>
      <c r="IY21" s="13"/>
      <c r="IZ21" s="13"/>
      <c r="JA21" s="13"/>
      <c r="JB21" s="13"/>
      <c r="JC21" s="13"/>
      <c r="JD21" s="13"/>
      <c r="JE21" s="13"/>
      <c r="JF21" s="13"/>
      <c r="JG21" s="13"/>
      <c r="JH21" s="13"/>
      <c r="JI21" s="13"/>
      <c r="JJ21" s="13"/>
      <c r="JK21" s="13"/>
      <c r="JL21" s="13"/>
      <c r="JM21" s="13"/>
      <c r="JN21" s="13"/>
      <c r="JO21" s="13"/>
      <c r="JP21" s="13"/>
      <c r="JQ21" s="13"/>
      <c r="JR21" s="13"/>
      <c r="JS21" s="13"/>
      <c r="JT21" s="13"/>
      <c r="JU21" s="13"/>
      <c r="JV21" s="13"/>
      <c r="JW21" s="13"/>
      <c r="JX21" s="13"/>
      <c r="JY21" s="13"/>
      <c r="JZ21" s="13"/>
      <c r="KA21" s="13"/>
      <c r="KB21" s="13"/>
      <c r="KC21" s="13"/>
      <c r="KD21" s="13"/>
      <c r="KE21" s="13"/>
      <c r="KF21" s="13"/>
      <c r="KG21" s="13"/>
      <c r="KH21" s="13"/>
      <c r="KI21" s="13"/>
      <c r="KJ21" s="13"/>
      <c r="KK21" s="13"/>
      <c r="KL21" s="13"/>
      <c r="KM21" s="13"/>
      <c r="KN21" s="13"/>
      <c r="KO21" s="13"/>
      <c r="KP21" s="13"/>
      <c r="KQ21" s="13"/>
      <c r="KR21" s="13"/>
      <c r="KS21" s="13"/>
      <c r="KT21" s="13"/>
      <c r="KU21" s="13"/>
      <c r="KV21" s="13"/>
      <c r="KW21" s="13"/>
      <c r="KX21" s="13"/>
      <c r="KY21" s="13"/>
      <c r="KZ21" s="13"/>
      <c r="LA21" s="13"/>
      <c r="LB21" s="13"/>
      <c r="LC21" s="13"/>
      <c r="LD21" s="13"/>
      <c r="LE21" s="13"/>
      <c r="LF21" s="13"/>
      <c r="LG21" s="13"/>
      <c r="LH21" s="13"/>
      <c r="LI21" s="13"/>
      <c r="LJ21" s="13"/>
      <c r="LK21" s="13"/>
      <c r="LL21" s="13"/>
      <c r="LM21" s="13"/>
      <c r="LN21" s="13"/>
      <c r="LO21" s="13"/>
      <c r="LP21" s="13"/>
      <c r="LQ21" s="13"/>
      <c r="LR21" s="13"/>
      <c r="LS21" s="13"/>
      <c r="LT21" s="13"/>
      <c r="LU21" s="13"/>
      <c r="LV21" s="13"/>
      <c r="LW21" s="13"/>
      <c r="LX21" s="13"/>
      <c r="LY21" s="13"/>
      <c r="LZ21" s="13"/>
      <c r="MA21" s="13"/>
      <c r="MB21" s="13"/>
      <c r="MC21" s="13"/>
      <c r="MD21" s="13"/>
      <c r="ME21" s="13"/>
      <c r="MF21" s="13"/>
      <c r="MG21" s="13"/>
      <c r="MH21" s="13"/>
      <c r="MI21" s="13"/>
      <c r="MJ21" s="13"/>
      <c r="MK21" s="13"/>
      <c r="ML21" s="13"/>
      <c r="MM21" s="13"/>
      <c r="MN21" s="13"/>
      <c r="MO21" s="13"/>
      <c r="MP21" s="13"/>
      <c r="MQ21" s="13"/>
      <c r="MR21" s="13"/>
      <c r="MS21" s="13"/>
      <c r="MT21" s="13"/>
      <c r="MU21" s="13"/>
      <c r="MV21" s="13"/>
      <c r="MW21" s="13"/>
      <c r="MX21" s="13"/>
      <c r="MY21" s="13"/>
      <c r="MZ21" s="13"/>
      <c r="NA21" s="13"/>
      <c r="NB21" s="13"/>
      <c r="NC21" s="13"/>
      <c r="ND21" s="13"/>
      <c r="NE21" s="13"/>
      <c r="NF21" s="13"/>
      <c r="NG21" s="13"/>
      <c r="NH21" s="13"/>
      <c r="NI21" s="13"/>
      <c r="NJ21" s="13"/>
      <c r="NK21" s="13"/>
      <c r="NL21" s="13"/>
      <c r="NM21" s="13"/>
      <c r="NN21" s="13"/>
      <c r="NO21" s="13"/>
      <c r="NP21" s="13"/>
      <c r="NQ21" s="13"/>
      <c r="NR21" s="13"/>
      <c r="NS21" s="13"/>
      <c r="NT21" s="13"/>
      <c r="NU21" s="13"/>
      <c r="NV21" s="13"/>
      <c r="NW21" s="13"/>
      <c r="NX21" s="13"/>
      <c r="NY21" s="13"/>
      <c r="NZ21" s="13"/>
      <c r="OA21" s="13"/>
      <c r="OB21" s="13"/>
      <c r="OC21" s="13"/>
      <c r="OD21" s="13"/>
      <c r="OE21" s="13"/>
      <c r="OF21" s="13"/>
      <c r="OG21" s="13"/>
      <c r="OH21" s="13"/>
      <c r="OI21" s="13"/>
      <c r="OJ21" s="13"/>
      <c r="OK21" s="13"/>
      <c r="OL21" s="13"/>
      <c r="OM21" s="13"/>
      <c r="ON21" s="13"/>
      <c r="OO21" s="13"/>
      <c r="OP21" s="13"/>
      <c r="OQ21" s="13"/>
      <c r="OR21" s="13"/>
      <c r="OS21" s="13"/>
      <c r="OT21" s="13"/>
      <c r="OU21" s="13"/>
      <c r="OV21" s="13"/>
      <c r="OW21" s="13"/>
      <c r="OX21" s="13"/>
      <c r="OY21" s="13"/>
      <c r="OZ21" s="13"/>
      <c r="PA21" s="13"/>
      <c r="PB21" s="13"/>
      <c r="PC21" s="13"/>
      <c r="PD21" s="13"/>
      <c r="PE21" s="13"/>
      <c r="PF21" s="13"/>
      <c r="PG21" s="13"/>
      <c r="PH21" s="13"/>
      <c r="PI21" s="13"/>
      <c r="PJ21" s="13"/>
      <c r="PK21" s="13"/>
      <c r="PL21" s="13"/>
      <c r="PM21" s="13"/>
      <c r="PN21" s="13"/>
      <c r="PO21" s="13"/>
    </row>
    <row r="22" spans="1:431" s="14" customFormat="1" ht="25" customHeight="1" x14ac:dyDescent="0.35">
      <c r="A22" s="170" t="s">
        <v>12</v>
      </c>
      <c r="B22" s="99">
        <f>'M&amp;STP SUPERVISOR MGR DATA'!I23</f>
        <v>0</v>
      </c>
      <c r="C22" s="100">
        <f>+'M&amp;STP SUPERVISOR MGR DATA'!L23</f>
        <v>0</v>
      </c>
      <c r="D22" s="101"/>
      <c r="E22" s="257" t="str">
        <f t="shared" si="0"/>
        <v>0.0%</v>
      </c>
      <c r="F22" s="102">
        <f t="shared" si="1"/>
        <v>0</v>
      </c>
      <c r="G22" s="257" t="str">
        <f t="shared" si="2"/>
        <v>0.0%</v>
      </c>
      <c r="H22" s="105"/>
      <c r="I22" s="109"/>
      <c r="J22" s="264" t="str">
        <f t="shared" si="13"/>
        <v>0.0%</v>
      </c>
      <c r="K22" s="103">
        <f t="shared" si="14"/>
        <v>0</v>
      </c>
      <c r="L22" s="264" t="str">
        <f t="shared" si="3"/>
        <v>0.0%</v>
      </c>
      <c r="M22" s="107" t="str">
        <f t="shared" si="16"/>
        <v>0.0%</v>
      </c>
      <c r="N22" s="108">
        <f>'M&amp;STP SUPERVISOR MGR DATA'!F23-(C22+H22)</f>
        <v>0</v>
      </c>
      <c r="O22" s="109"/>
      <c r="P22" s="264" t="str">
        <f t="shared" si="17"/>
        <v>0.0%</v>
      </c>
      <c r="Q22" s="109"/>
      <c r="R22" s="270" t="str">
        <f t="shared" si="4"/>
        <v>0.0%</v>
      </c>
      <c r="S22" s="103">
        <f t="shared" si="5"/>
        <v>0</v>
      </c>
      <c r="T22" s="270" t="str">
        <f t="shared" si="6"/>
        <v>0.0%</v>
      </c>
      <c r="U22" s="110" t="str">
        <f t="shared" si="7"/>
        <v>0.0%</v>
      </c>
      <c r="V22" s="108">
        <f>'M&amp;STP SUPERVISOR MGR DATA'!G23</f>
        <v>0</v>
      </c>
      <c r="W22" s="109"/>
      <c r="X22" s="111" t="str">
        <f>IFERROR(W22/'M&amp;STP SUPERVISOR MGR DATA'!G23,"0.0%")</f>
        <v>0.0%</v>
      </c>
      <c r="Y22" s="112">
        <f t="shared" si="8"/>
        <v>0</v>
      </c>
      <c r="Z22" s="107" t="str">
        <f t="shared" si="9"/>
        <v>0.0%</v>
      </c>
      <c r="AA22" s="113">
        <f>'M&amp;STP SUPERVISOR MGR DATA'!H23</f>
        <v>0</v>
      </c>
      <c r="AB22" s="109"/>
      <c r="AC22" s="175" t="str">
        <f t="shared" si="10"/>
        <v>0.0%</v>
      </c>
      <c r="AD22" s="112">
        <f t="shared" si="11"/>
        <v>0</v>
      </c>
      <c r="AE22" s="104" t="str">
        <f t="shared" si="12"/>
        <v>0.0%</v>
      </c>
      <c r="AF22" s="175" t="str">
        <f t="shared" si="15"/>
        <v>0.0%</v>
      </c>
      <c r="AG22" s="18"/>
      <c r="AH22" s="18"/>
      <c r="AI22" s="18"/>
      <c r="AJ22" s="18"/>
      <c r="AK22" s="44"/>
      <c r="AL22" s="40"/>
      <c r="AM22" s="171"/>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c r="IW22" s="13"/>
      <c r="IX22" s="13"/>
      <c r="IY22" s="13"/>
      <c r="IZ22" s="13"/>
      <c r="JA22" s="13"/>
      <c r="JB22" s="13"/>
      <c r="JC22" s="13"/>
      <c r="JD22" s="13"/>
      <c r="JE22" s="13"/>
      <c r="JF22" s="13"/>
      <c r="JG22" s="13"/>
      <c r="JH22" s="13"/>
      <c r="JI22" s="13"/>
      <c r="JJ22" s="13"/>
      <c r="JK22" s="13"/>
      <c r="JL22" s="13"/>
      <c r="JM22" s="13"/>
      <c r="JN22" s="13"/>
      <c r="JO22" s="13"/>
      <c r="JP22" s="13"/>
      <c r="JQ22" s="13"/>
      <c r="JR22" s="13"/>
      <c r="JS22" s="13"/>
      <c r="JT22" s="13"/>
      <c r="JU22" s="13"/>
      <c r="JV22" s="13"/>
      <c r="JW22" s="13"/>
      <c r="JX22" s="13"/>
      <c r="JY22" s="13"/>
      <c r="JZ22" s="13"/>
      <c r="KA22" s="13"/>
      <c r="KB22" s="13"/>
      <c r="KC22" s="13"/>
      <c r="KD22" s="13"/>
      <c r="KE22" s="13"/>
      <c r="KF22" s="13"/>
      <c r="KG22" s="13"/>
      <c r="KH22" s="13"/>
      <c r="KI22" s="13"/>
      <c r="KJ22" s="13"/>
      <c r="KK22" s="13"/>
      <c r="KL22" s="13"/>
      <c r="KM22" s="13"/>
      <c r="KN22" s="13"/>
      <c r="KO22" s="13"/>
      <c r="KP22" s="13"/>
      <c r="KQ22" s="13"/>
      <c r="KR22" s="13"/>
      <c r="KS22" s="13"/>
      <c r="KT22" s="13"/>
      <c r="KU22" s="13"/>
      <c r="KV22" s="13"/>
      <c r="KW22" s="13"/>
      <c r="KX22" s="13"/>
      <c r="KY22" s="13"/>
      <c r="KZ22" s="13"/>
      <c r="LA22" s="13"/>
      <c r="LB22" s="13"/>
      <c r="LC22" s="13"/>
      <c r="LD22" s="13"/>
      <c r="LE22" s="13"/>
      <c r="LF22" s="13"/>
      <c r="LG22" s="13"/>
      <c r="LH22" s="13"/>
      <c r="LI22" s="13"/>
      <c r="LJ22" s="13"/>
      <c r="LK22" s="13"/>
      <c r="LL22" s="13"/>
      <c r="LM22" s="13"/>
      <c r="LN22" s="13"/>
      <c r="LO22" s="13"/>
      <c r="LP22" s="13"/>
      <c r="LQ22" s="13"/>
      <c r="LR22" s="13"/>
      <c r="LS22" s="13"/>
      <c r="LT22" s="13"/>
      <c r="LU22" s="13"/>
      <c r="LV22" s="13"/>
      <c r="LW22" s="13"/>
      <c r="LX22" s="13"/>
      <c r="LY22" s="13"/>
      <c r="LZ22" s="13"/>
      <c r="MA22" s="13"/>
      <c r="MB22" s="13"/>
      <c r="MC22" s="13"/>
      <c r="MD22" s="13"/>
      <c r="ME22" s="13"/>
      <c r="MF22" s="13"/>
      <c r="MG22" s="13"/>
      <c r="MH22" s="13"/>
      <c r="MI22" s="13"/>
      <c r="MJ22" s="13"/>
      <c r="MK22" s="13"/>
      <c r="ML22" s="13"/>
      <c r="MM22" s="13"/>
      <c r="MN22" s="13"/>
      <c r="MO22" s="13"/>
      <c r="MP22" s="13"/>
      <c r="MQ22" s="13"/>
      <c r="MR22" s="13"/>
      <c r="MS22" s="13"/>
      <c r="MT22" s="13"/>
      <c r="MU22" s="13"/>
      <c r="MV22" s="13"/>
      <c r="MW22" s="13"/>
      <c r="MX22" s="13"/>
      <c r="MY22" s="13"/>
      <c r="MZ22" s="13"/>
      <c r="NA22" s="13"/>
      <c r="NB22" s="13"/>
      <c r="NC22" s="13"/>
      <c r="ND22" s="13"/>
      <c r="NE22" s="13"/>
      <c r="NF22" s="13"/>
      <c r="NG22" s="13"/>
      <c r="NH22" s="13"/>
      <c r="NI22" s="13"/>
      <c r="NJ22" s="13"/>
      <c r="NK22" s="13"/>
      <c r="NL22" s="13"/>
      <c r="NM22" s="13"/>
      <c r="NN22" s="13"/>
      <c r="NO22" s="13"/>
      <c r="NP22" s="13"/>
      <c r="NQ22" s="13"/>
      <c r="NR22" s="13"/>
      <c r="NS22" s="13"/>
      <c r="NT22" s="13"/>
      <c r="NU22" s="13"/>
      <c r="NV22" s="13"/>
      <c r="NW22" s="13"/>
      <c r="NX22" s="13"/>
      <c r="NY22" s="13"/>
      <c r="NZ22" s="13"/>
      <c r="OA22" s="13"/>
      <c r="OB22" s="13"/>
      <c r="OC22" s="13"/>
      <c r="OD22" s="13"/>
      <c r="OE22" s="13"/>
      <c r="OF22" s="13"/>
      <c r="OG22" s="13"/>
      <c r="OH22" s="13"/>
      <c r="OI22" s="13"/>
      <c r="OJ22" s="13"/>
      <c r="OK22" s="13"/>
      <c r="OL22" s="13"/>
      <c r="OM22" s="13"/>
      <c r="ON22" s="13"/>
      <c r="OO22" s="13"/>
      <c r="OP22" s="13"/>
      <c r="OQ22" s="13"/>
      <c r="OR22" s="13"/>
      <c r="OS22" s="13"/>
      <c r="OT22" s="13"/>
      <c r="OU22" s="13"/>
      <c r="OV22" s="13"/>
      <c r="OW22" s="13"/>
      <c r="OX22" s="13"/>
      <c r="OY22" s="13"/>
      <c r="OZ22" s="13"/>
      <c r="PA22" s="13"/>
      <c r="PB22" s="13"/>
      <c r="PC22" s="13"/>
      <c r="PD22" s="13"/>
      <c r="PE22" s="13"/>
      <c r="PF22" s="13"/>
      <c r="PG22" s="13"/>
      <c r="PH22" s="13"/>
      <c r="PI22" s="13"/>
      <c r="PJ22" s="13"/>
      <c r="PK22" s="13"/>
      <c r="PL22" s="13"/>
      <c r="PM22" s="13"/>
      <c r="PN22" s="13"/>
      <c r="PO22" s="13"/>
    </row>
    <row r="23" spans="1:431" s="14" customFormat="1" ht="25" customHeight="1" x14ac:dyDescent="0.35">
      <c r="A23" s="170" t="s">
        <v>13</v>
      </c>
      <c r="B23" s="99">
        <f>'M&amp;STP SUPERVISOR MGR DATA'!I24</f>
        <v>0</v>
      </c>
      <c r="C23" s="100">
        <f>+'M&amp;STP SUPERVISOR MGR DATA'!L24</f>
        <v>0</v>
      </c>
      <c r="D23" s="101"/>
      <c r="E23" s="257" t="str">
        <f t="shared" si="0"/>
        <v>0.0%</v>
      </c>
      <c r="F23" s="102">
        <f t="shared" si="1"/>
        <v>0</v>
      </c>
      <c r="G23" s="257" t="str">
        <f t="shared" si="2"/>
        <v>0.0%</v>
      </c>
      <c r="H23" s="105"/>
      <c r="I23" s="109"/>
      <c r="J23" s="264" t="str">
        <f t="shared" si="13"/>
        <v>0.0%</v>
      </c>
      <c r="K23" s="103">
        <f t="shared" si="14"/>
        <v>0</v>
      </c>
      <c r="L23" s="264" t="str">
        <f t="shared" si="3"/>
        <v>0.0%</v>
      </c>
      <c r="M23" s="107" t="str">
        <f t="shared" si="16"/>
        <v>0.0%</v>
      </c>
      <c r="N23" s="108">
        <f>'M&amp;STP SUPERVISOR MGR DATA'!F24-(C23+H23)</f>
        <v>0</v>
      </c>
      <c r="O23" s="109"/>
      <c r="P23" s="264" t="str">
        <f t="shared" si="17"/>
        <v>0.0%</v>
      </c>
      <c r="Q23" s="109"/>
      <c r="R23" s="270" t="str">
        <f t="shared" si="4"/>
        <v>0.0%</v>
      </c>
      <c r="S23" s="103">
        <f t="shared" si="5"/>
        <v>0</v>
      </c>
      <c r="T23" s="270" t="str">
        <f t="shared" si="6"/>
        <v>0.0%</v>
      </c>
      <c r="U23" s="110" t="str">
        <f t="shared" si="7"/>
        <v>0.0%</v>
      </c>
      <c r="V23" s="108">
        <f>'M&amp;STP SUPERVISOR MGR DATA'!G24</f>
        <v>0</v>
      </c>
      <c r="W23" s="109"/>
      <c r="X23" s="111" t="str">
        <f>IFERROR(W23/'M&amp;STP SUPERVISOR MGR DATA'!G24,"0.0%")</f>
        <v>0.0%</v>
      </c>
      <c r="Y23" s="112">
        <f t="shared" si="8"/>
        <v>0</v>
      </c>
      <c r="Z23" s="107" t="str">
        <f t="shared" si="9"/>
        <v>0.0%</v>
      </c>
      <c r="AA23" s="113">
        <f>'M&amp;STP SUPERVISOR MGR DATA'!H24</f>
        <v>0</v>
      </c>
      <c r="AB23" s="109"/>
      <c r="AC23" s="175" t="str">
        <f t="shared" si="10"/>
        <v>0.0%</v>
      </c>
      <c r="AD23" s="112">
        <f t="shared" si="11"/>
        <v>0</v>
      </c>
      <c r="AE23" s="104" t="str">
        <f t="shared" si="12"/>
        <v>0.0%</v>
      </c>
      <c r="AF23" s="175" t="str">
        <f t="shared" si="15"/>
        <v>0.0%</v>
      </c>
      <c r="AG23" s="15"/>
      <c r="AH23" s="17"/>
      <c r="AI23" s="18"/>
      <c r="AJ23" s="18"/>
      <c r="AK23" s="44"/>
      <c r="AL23" s="40"/>
      <c r="AM23" s="171"/>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c r="IW23" s="13"/>
      <c r="IX23" s="13"/>
      <c r="IY23" s="13"/>
      <c r="IZ23" s="13"/>
      <c r="JA23" s="13"/>
      <c r="JB23" s="13"/>
      <c r="JC23" s="13"/>
      <c r="JD23" s="13"/>
      <c r="JE23" s="13"/>
      <c r="JF23" s="13"/>
      <c r="JG23" s="13"/>
      <c r="JH23" s="13"/>
      <c r="JI23" s="13"/>
      <c r="JJ23" s="13"/>
      <c r="JK23" s="13"/>
      <c r="JL23" s="13"/>
      <c r="JM23" s="13"/>
      <c r="JN23" s="13"/>
      <c r="JO23" s="13"/>
      <c r="JP23" s="13"/>
      <c r="JQ23" s="13"/>
      <c r="JR23" s="13"/>
      <c r="JS23" s="13"/>
      <c r="JT23" s="13"/>
      <c r="JU23" s="13"/>
      <c r="JV23" s="13"/>
      <c r="JW23" s="13"/>
      <c r="JX23" s="13"/>
      <c r="JY23" s="13"/>
      <c r="JZ23" s="13"/>
      <c r="KA23" s="13"/>
      <c r="KB23" s="13"/>
      <c r="KC23" s="13"/>
      <c r="KD23" s="13"/>
      <c r="KE23" s="13"/>
      <c r="KF23" s="13"/>
      <c r="KG23" s="13"/>
      <c r="KH23" s="13"/>
      <c r="KI23" s="13"/>
      <c r="KJ23" s="13"/>
      <c r="KK23" s="13"/>
      <c r="KL23" s="13"/>
      <c r="KM23" s="13"/>
      <c r="KN23" s="13"/>
      <c r="KO23" s="13"/>
      <c r="KP23" s="13"/>
      <c r="KQ23" s="13"/>
      <c r="KR23" s="13"/>
      <c r="KS23" s="13"/>
      <c r="KT23" s="13"/>
      <c r="KU23" s="13"/>
      <c r="KV23" s="13"/>
      <c r="KW23" s="13"/>
      <c r="KX23" s="13"/>
      <c r="KY23" s="13"/>
      <c r="KZ23" s="13"/>
      <c r="LA23" s="13"/>
      <c r="LB23" s="13"/>
      <c r="LC23" s="13"/>
      <c r="LD23" s="13"/>
      <c r="LE23" s="13"/>
      <c r="LF23" s="13"/>
      <c r="LG23" s="13"/>
      <c r="LH23" s="13"/>
      <c r="LI23" s="13"/>
      <c r="LJ23" s="13"/>
      <c r="LK23" s="13"/>
      <c r="LL23" s="13"/>
      <c r="LM23" s="13"/>
      <c r="LN23" s="13"/>
      <c r="LO23" s="13"/>
      <c r="LP23" s="13"/>
      <c r="LQ23" s="13"/>
      <c r="LR23" s="13"/>
      <c r="LS23" s="13"/>
      <c r="LT23" s="13"/>
      <c r="LU23" s="13"/>
      <c r="LV23" s="13"/>
      <c r="LW23" s="13"/>
      <c r="LX23" s="13"/>
      <c r="LY23" s="13"/>
      <c r="LZ23" s="13"/>
      <c r="MA23" s="13"/>
      <c r="MB23" s="13"/>
      <c r="MC23" s="13"/>
      <c r="MD23" s="13"/>
      <c r="ME23" s="13"/>
      <c r="MF23" s="13"/>
      <c r="MG23" s="13"/>
      <c r="MH23" s="13"/>
      <c r="MI23" s="13"/>
      <c r="MJ23" s="13"/>
      <c r="MK23" s="13"/>
      <c r="ML23" s="13"/>
      <c r="MM23" s="13"/>
      <c r="MN23" s="13"/>
      <c r="MO23" s="13"/>
      <c r="MP23" s="13"/>
      <c r="MQ23" s="13"/>
      <c r="MR23" s="13"/>
      <c r="MS23" s="13"/>
      <c r="MT23" s="13"/>
      <c r="MU23" s="13"/>
      <c r="MV23" s="13"/>
      <c r="MW23" s="13"/>
      <c r="MX23" s="13"/>
      <c r="MY23" s="13"/>
      <c r="MZ23" s="13"/>
      <c r="NA23" s="13"/>
      <c r="NB23" s="13"/>
      <c r="NC23" s="13"/>
      <c r="ND23" s="13"/>
      <c r="NE23" s="13"/>
      <c r="NF23" s="13"/>
      <c r="NG23" s="13"/>
      <c r="NH23" s="13"/>
      <c r="NI23" s="13"/>
      <c r="NJ23" s="13"/>
      <c r="NK23" s="13"/>
      <c r="NL23" s="13"/>
      <c r="NM23" s="13"/>
      <c r="NN23" s="13"/>
      <c r="NO23" s="13"/>
      <c r="NP23" s="13"/>
      <c r="NQ23" s="13"/>
      <c r="NR23" s="13"/>
      <c r="NS23" s="13"/>
      <c r="NT23" s="13"/>
      <c r="NU23" s="13"/>
      <c r="NV23" s="13"/>
      <c r="NW23" s="13"/>
      <c r="NX23" s="13"/>
      <c r="NY23" s="13"/>
      <c r="NZ23" s="13"/>
      <c r="OA23" s="13"/>
      <c r="OB23" s="13"/>
      <c r="OC23" s="13"/>
      <c r="OD23" s="13"/>
      <c r="OE23" s="13"/>
      <c r="OF23" s="13"/>
      <c r="OG23" s="13"/>
      <c r="OH23" s="13"/>
      <c r="OI23" s="13"/>
      <c r="OJ23" s="13"/>
      <c r="OK23" s="13"/>
      <c r="OL23" s="13"/>
      <c r="OM23" s="13"/>
      <c r="ON23" s="13"/>
      <c r="OO23" s="13"/>
      <c r="OP23" s="13"/>
      <c r="OQ23" s="13"/>
      <c r="OR23" s="13"/>
      <c r="OS23" s="13"/>
      <c r="OT23" s="13"/>
      <c r="OU23" s="13"/>
      <c r="OV23" s="13"/>
      <c r="OW23" s="13"/>
      <c r="OX23" s="13"/>
      <c r="OY23" s="13"/>
      <c r="OZ23" s="13"/>
      <c r="PA23" s="13"/>
      <c r="PB23" s="13"/>
      <c r="PC23" s="13"/>
      <c r="PD23" s="13"/>
      <c r="PE23" s="13"/>
      <c r="PF23" s="13"/>
      <c r="PG23" s="13"/>
      <c r="PH23" s="13"/>
      <c r="PI23" s="13"/>
      <c r="PJ23" s="13"/>
      <c r="PK23" s="13"/>
      <c r="PL23" s="13"/>
      <c r="PM23" s="13"/>
      <c r="PN23" s="13"/>
      <c r="PO23" s="13"/>
    </row>
    <row r="24" spans="1:431" s="14" customFormat="1" ht="25" customHeight="1" x14ac:dyDescent="0.35">
      <c r="A24" s="170" t="s">
        <v>14</v>
      </c>
      <c r="B24" s="99">
        <f>'M&amp;STP SUPERVISOR MGR DATA'!I25</f>
        <v>0</v>
      </c>
      <c r="C24" s="100">
        <f>+'M&amp;STP SUPERVISOR MGR DATA'!L25</f>
        <v>0</v>
      </c>
      <c r="D24" s="101"/>
      <c r="E24" s="257" t="str">
        <f t="shared" si="0"/>
        <v>0.0%</v>
      </c>
      <c r="F24" s="102">
        <f t="shared" si="1"/>
        <v>0</v>
      </c>
      <c r="G24" s="257" t="str">
        <f t="shared" si="2"/>
        <v>0.0%</v>
      </c>
      <c r="H24" s="105"/>
      <c r="I24" s="109"/>
      <c r="J24" s="264" t="str">
        <f t="shared" si="13"/>
        <v>0.0%</v>
      </c>
      <c r="K24" s="103">
        <f t="shared" si="14"/>
        <v>0</v>
      </c>
      <c r="L24" s="264" t="str">
        <f t="shared" si="3"/>
        <v>0.0%</v>
      </c>
      <c r="M24" s="107" t="str">
        <f t="shared" si="16"/>
        <v>0.0%</v>
      </c>
      <c r="N24" s="108">
        <f>'M&amp;STP SUPERVISOR MGR DATA'!F25-(C24+H24)</f>
        <v>0</v>
      </c>
      <c r="O24" s="109"/>
      <c r="P24" s="264" t="str">
        <f t="shared" si="17"/>
        <v>0.0%</v>
      </c>
      <c r="Q24" s="109"/>
      <c r="R24" s="270" t="str">
        <f t="shared" si="4"/>
        <v>0.0%</v>
      </c>
      <c r="S24" s="103">
        <f t="shared" si="5"/>
        <v>0</v>
      </c>
      <c r="T24" s="270" t="str">
        <f t="shared" si="6"/>
        <v>0.0%</v>
      </c>
      <c r="U24" s="110" t="str">
        <f t="shared" si="7"/>
        <v>0.0%</v>
      </c>
      <c r="V24" s="108">
        <f>'M&amp;STP SUPERVISOR MGR DATA'!G25</f>
        <v>0</v>
      </c>
      <c r="W24" s="109"/>
      <c r="X24" s="111" t="str">
        <f>IFERROR(W24/'M&amp;STP SUPERVISOR MGR DATA'!G25,"0.0%")</f>
        <v>0.0%</v>
      </c>
      <c r="Y24" s="112">
        <f t="shared" si="8"/>
        <v>0</v>
      </c>
      <c r="Z24" s="107" t="str">
        <f t="shared" si="9"/>
        <v>0.0%</v>
      </c>
      <c r="AA24" s="113">
        <f>'M&amp;STP SUPERVISOR MGR DATA'!H25</f>
        <v>0</v>
      </c>
      <c r="AB24" s="109"/>
      <c r="AC24" s="175" t="str">
        <f t="shared" si="10"/>
        <v>0.0%</v>
      </c>
      <c r="AD24" s="112">
        <f t="shared" si="11"/>
        <v>0</v>
      </c>
      <c r="AE24" s="104" t="str">
        <f t="shared" si="12"/>
        <v>0.0%</v>
      </c>
      <c r="AF24" s="175" t="str">
        <f t="shared" si="15"/>
        <v>0.0%</v>
      </c>
      <c r="AG24" s="15"/>
      <c r="AH24" s="17"/>
      <c r="AI24" s="18"/>
      <c r="AJ24" s="18"/>
      <c r="AK24" s="44"/>
      <c r="AL24" s="40"/>
      <c r="AM24" s="171"/>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c r="IW24" s="13"/>
      <c r="IX24" s="13"/>
      <c r="IY24" s="13"/>
      <c r="IZ24" s="13"/>
      <c r="JA24" s="13"/>
      <c r="JB24" s="13"/>
      <c r="JC24" s="13"/>
      <c r="JD24" s="13"/>
      <c r="JE24" s="13"/>
      <c r="JF24" s="13"/>
      <c r="JG24" s="13"/>
      <c r="JH24" s="13"/>
      <c r="JI24" s="13"/>
      <c r="JJ24" s="13"/>
      <c r="JK24" s="13"/>
      <c r="JL24" s="13"/>
      <c r="JM24" s="13"/>
      <c r="JN24" s="13"/>
      <c r="JO24" s="13"/>
      <c r="JP24" s="13"/>
      <c r="JQ24" s="13"/>
      <c r="JR24" s="13"/>
      <c r="JS24" s="13"/>
      <c r="JT24" s="13"/>
      <c r="JU24" s="13"/>
      <c r="JV24" s="13"/>
      <c r="JW24" s="13"/>
      <c r="JX24" s="13"/>
      <c r="JY24" s="13"/>
      <c r="JZ24" s="13"/>
      <c r="KA24" s="13"/>
      <c r="KB24" s="13"/>
      <c r="KC24" s="13"/>
      <c r="KD24" s="13"/>
      <c r="KE24" s="13"/>
      <c r="KF24" s="13"/>
      <c r="KG24" s="13"/>
      <c r="KH24" s="13"/>
      <c r="KI24" s="13"/>
      <c r="KJ24" s="13"/>
      <c r="KK24" s="13"/>
      <c r="KL24" s="13"/>
      <c r="KM24" s="13"/>
      <c r="KN24" s="13"/>
      <c r="KO24" s="13"/>
      <c r="KP24" s="13"/>
      <c r="KQ24" s="13"/>
      <c r="KR24" s="13"/>
      <c r="KS24" s="13"/>
      <c r="KT24" s="13"/>
      <c r="KU24" s="13"/>
      <c r="KV24" s="13"/>
      <c r="KW24" s="13"/>
      <c r="KX24" s="13"/>
      <c r="KY24" s="13"/>
      <c r="KZ24" s="13"/>
      <c r="LA24" s="13"/>
      <c r="LB24" s="13"/>
      <c r="LC24" s="13"/>
      <c r="LD24" s="13"/>
      <c r="LE24" s="13"/>
      <c r="LF24" s="13"/>
      <c r="LG24" s="13"/>
      <c r="LH24" s="13"/>
      <c r="LI24" s="13"/>
      <c r="LJ24" s="13"/>
      <c r="LK24" s="13"/>
      <c r="LL24" s="13"/>
      <c r="LM24" s="13"/>
      <c r="LN24" s="13"/>
      <c r="LO24" s="13"/>
      <c r="LP24" s="13"/>
      <c r="LQ24" s="13"/>
      <c r="LR24" s="13"/>
      <c r="LS24" s="13"/>
      <c r="LT24" s="13"/>
      <c r="LU24" s="13"/>
      <c r="LV24" s="13"/>
      <c r="LW24" s="13"/>
      <c r="LX24" s="13"/>
      <c r="LY24" s="13"/>
      <c r="LZ24" s="13"/>
      <c r="MA24" s="13"/>
      <c r="MB24" s="13"/>
      <c r="MC24" s="13"/>
      <c r="MD24" s="13"/>
      <c r="ME24" s="13"/>
      <c r="MF24" s="13"/>
      <c r="MG24" s="13"/>
      <c r="MH24" s="13"/>
      <c r="MI24" s="13"/>
      <c r="MJ24" s="13"/>
      <c r="MK24" s="13"/>
      <c r="ML24" s="13"/>
      <c r="MM24" s="13"/>
      <c r="MN24" s="13"/>
      <c r="MO24" s="13"/>
      <c r="MP24" s="13"/>
      <c r="MQ24" s="13"/>
      <c r="MR24" s="13"/>
      <c r="MS24" s="13"/>
      <c r="MT24" s="13"/>
      <c r="MU24" s="13"/>
      <c r="MV24" s="13"/>
      <c r="MW24" s="13"/>
      <c r="MX24" s="13"/>
      <c r="MY24" s="13"/>
      <c r="MZ24" s="13"/>
      <c r="NA24" s="13"/>
      <c r="NB24" s="13"/>
      <c r="NC24" s="13"/>
      <c r="ND24" s="13"/>
      <c r="NE24" s="13"/>
      <c r="NF24" s="13"/>
      <c r="NG24" s="13"/>
      <c r="NH24" s="13"/>
      <c r="NI24" s="13"/>
      <c r="NJ24" s="13"/>
      <c r="NK24" s="13"/>
      <c r="NL24" s="13"/>
      <c r="NM24" s="13"/>
      <c r="NN24" s="13"/>
      <c r="NO24" s="13"/>
      <c r="NP24" s="13"/>
      <c r="NQ24" s="13"/>
      <c r="NR24" s="13"/>
      <c r="NS24" s="13"/>
      <c r="NT24" s="13"/>
      <c r="NU24" s="13"/>
      <c r="NV24" s="13"/>
      <c r="NW24" s="13"/>
      <c r="NX24" s="13"/>
      <c r="NY24" s="13"/>
      <c r="NZ24" s="13"/>
      <c r="OA24" s="13"/>
      <c r="OB24" s="13"/>
      <c r="OC24" s="13"/>
      <c r="OD24" s="13"/>
      <c r="OE24" s="13"/>
      <c r="OF24" s="13"/>
      <c r="OG24" s="13"/>
      <c r="OH24" s="13"/>
      <c r="OI24" s="13"/>
      <c r="OJ24" s="13"/>
      <c r="OK24" s="13"/>
      <c r="OL24" s="13"/>
      <c r="OM24" s="13"/>
      <c r="ON24" s="13"/>
      <c r="OO24" s="13"/>
      <c r="OP24" s="13"/>
      <c r="OQ24" s="13"/>
      <c r="OR24" s="13"/>
      <c r="OS24" s="13"/>
      <c r="OT24" s="13"/>
      <c r="OU24" s="13"/>
      <c r="OV24" s="13"/>
      <c r="OW24" s="13"/>
      <c r="OX24" s="13"/>
      <c r="OY24" s="13"/>
      <c r="OZ24" s="13"/>
      <c r="PA24" s="13"/>
      <c r="PB24" s="13"/>
      <c r="PC24" s="13"/>
      <c r="PD24" s="13"/>
      <c r="PE24" s="13"/>
      <c r="PF24" s="13"/>
      <c r="PG24" s="13"/>
      <c r="PH24" s="13"/>
      <c r="PI24" s="13"/>
      <c r="PJ24" s="13"/>
      <c r="PK24" s="13"/>
      <c r="PL24" s="13"/>
      <c r="PM24" s="13"/>
      <c r="PN24" s="13"/>
      <c r="PO24" s="13"/>
    </row>
    <row r="25" spans="1:431" s="14" customFormat="1" ht="25" customHeight="1" x14ac:dyDescent="0.35">
      <c r="A25" s="170" t="s">
        <v>15</v>
      </c>
      <c r="B25" s="99">
        <f>'M&amp;STP SUPERVISOR MGR DATA'!I26</f>
        <v>0</v>
      </c>
      <c r="C25" s="100">
        <f>+'M&amp;STP SUPERVISOR MGR DATA'!L26</f>
        <v>0</v>
      </c>
      <c r="D25" s="101"/>
      <c r="E25" s="257" t="str">
        <f t="shared" si="0"/>
        <v>0.0%</v>
      </c>
      <c r="F25" s="102">
        <f t="shared" si="1"/>
        <v>0</v>
      </c>
      <c r="G25" s="257" t="str">
        <f t="shared" si="2"/>
        <v>0.0%</v>
      </c>
      <c r="H25" s="105"/>
      <c r="I25" s="109"/>
      <c r="J25" s="264" t="str">
        <f t="shared" si="13"/>
        <v>0.0%</v>
      </c>
      <c r="K25" s="103">
        <f t="shared" si="14"/>
        <v>0</v>
      </c>
      <c r="L25" s="264" t="str">
        <f t="shared" si="3"/>
        <v>0.0%</v>
      </c>
      <c r="M25" s="107" t="str">
        <f t="shared" si="16"/>
        <v>0.0%</v>
      </c>
      <c r="N25" s="108">
        <f>'M&amp;STP SUPERVISOR MGR DATA'!F26-(C25+H25)</f>
        <v>0</v>
      </c>
      <c r="O25" s="109"/>
      <c r="P25" s="264" t="str">
        <f t="shared" si="17"/>
        <v>0.0%</v>
      </c>
      <c r="Q25" s="109"/>
      <c r="R25" s="270" t="str">
        <f t="shared" si="4"/>
        <v>0.0%</v>
      </c>
      <c r="S25" s="103">
        <f t="shared" si="5"/>
        <v>0</v>
      </c>
      <c r="T25" s="270" t="str">
        <f t="shared" si="6"/>
        <v>0.0%</v>
      </c>
      <c r="U25" s="110" t="str">
        <f t="shared" si="7"/>
        <v>0.0%</v>
      </c>
      <c r="V25" s="108">
        <f>'M&amp;STP SUPERVISOR MGR DATA'!G26</f>
        <v>0</v>
      </c>
      <c r="W25" s="109"/>
      <c r="X25" s="111" t="str">
        <f>IFERROR(W25/'M&amp;STP SUPERVISOR MGR DATA'!G26,"0.0%")</f>
        <v>0.0%</v>
      </c>
      <c r="Y25" s="112">
        <f t="shared" si="8"/>
        <v>0</v>
      </c>
      <c r="Z25" s="107" t="str">
        <f t="shared" si="9"/>
        <v>0.0%</v>
      </c>
      <c r="AA25" s="113">
        <f>'M&amp;STP SUPERVISOR MGR DATA'!H26</f>
        <v>0</v>
      </c>
      <c r="AB25" s="109"/>
      <c r="AC25" s="175" t="str">
        <f t="shared" si="10"/>
        <v>0.0%</v>
      </c>
      <c r="AD25" s="112">
        <f t="shared" si="11"/>
        <v>0</v>
      </c>
      <c r="AE25" s="104" t="str">
        <f t="shared" si="12"/>
        <v>0.0%</v>
      </c>
      <c r="AF25" s="175" t="str">
        <f t="shared" si="15"/>
        <v>0.0%</v>
      </c>
      <c r="AG25" s="15"/>
      <c r="AH25" s="17"/>
      <c r="AI25" s="18"/>
      <c r="AJ25" s="18"/>
      <c r="AK25" s="44"/>
      <c r="AL25" s="40"/>
      <c r="AM25" s="171"/>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c r="IT25" s="16"/>
      <c r="IU25" s="16"/>
      <c r="IV25" s="16"/>
      <c r="IW25" s="16"/>
      <c r="IX25" s="16"/>
      <c r="IY25" s="16"/>
      <c r="IZ25" s="16"/>
      <c r="JA25" s="16"/>
      <c r="JB25" s="16"/>
      <c r="JC25" s="16"/>
      <c r="JD25" s="16"/>
      <c r="JE25" s="16"/>
      <c r="JF25" s="16"/>
      <c r="JG25" s="16"/>
      <c r="JH25" s="16"/>
      <c r="JI25" s="16"/>
      <c r="JJ25" s="16"/>
      <c r="JK25" s="16"/>
      <c r="JL25" s="16"/>
      <c r="JM25" s="16"/>
      <c r="JN25" s="16"/>
      <c r="JO25" s="16"/>
      <c r="JP25" s="16"/>
      <c r="JQ25" s="16"/>
      <c r="JR25" s="16"/>
      <c r="JS25" s="16"/>
      <c r="JT25" s="16"/>
      <c r="JU25" s="16"/>
      <c r="JV25" s="16"/>
      <c r="JW25" s="16"/>
      <c r="JX25" s="16"/>
      <c r="JY25" s="16"/>
      <c r="JZ25" s="16"/>
      <c r="KA25" s="16"/>
      <c r="KB25" s="16"/>
      <c r="KC25" s="16"/>
      <c r="KD25" s="16"/>
      <c r="KE25" s="16"/>
      <c r="KF25" s="16"/>
      <c r="KG25" s="16"/>
      <c r="KH25" s="16"/>
      <c r="KI25" s="16"/>
      <c r="KJ25" s="16"/>
      <c r="KK25" s="16"/>
      <c r="KL25" s="16"/>
      <c r="KM25" s="16"/>
      <c r="KN25" s="16"/>
      <c r="KO25" s="16"/>
      <c r="KP25" s="16"/>
      <c r="KQ25" s="16"/>
      <c r="KR25" s="16"/>
      <c r="KS25" s="16"/>
      <c r="KT25" s="16"/>
      <c r="KU25" s="16"/>
      <c r="KV25" s="16"/>
      <c r="KW25" s="16"/>
      <c r="KX25" s="16"/>
      <c r="KY25" s="16"/>
      <c r="KZ25" s="16"/>
      <c r="LA25" s="16"/>
      <c r="LB25" s="16"/>
      <c r="LC25" s="16"/>
      <c r="LD25" s="16"/>
      <c r="LE25" s="16"/>
      <c r="LF25" s="16"/>
      <c r="LG25" s="16"/>
      <c r="LH25" s="16"/>
      <c r="LI25" s="16"/>
      <c r="LJ25" s="16"/>
      <c r="LK25" s="16"/>
      <c r="LL25" s="16"/>
      <c r="LM25" s="16"/>
      <c r="LN25" s="16"/>
      <c r="LO25" s="16"/>
      <c r="LP25" s="16"/>
      <c r="LQ25" s="16"/>
      <c r="LR25" s="16"/>
      <c r="LS25" s="16"/>
      <c r="LT25" s="16"/>
      <c r="LU25" s="16"/>
      <c r="LV25" s="16"/>
      <c r="LW25" s="16"/>
      <c r="LX25" s="16"/>
      <c r="LY25" s="16"/>
      <c r="LZ25" s="16"/>
      <c r="MA25" s="16"/>
      <c r="MB25" s="16"/>
      <c r="MC25" s="16"/>
      <c r="MD25" s="16"/>
      <c r="ME25" s="16"/>
      <c r="MF25" s="16"/>
      <c r="MG25" s="16"/>
      <c r="MH25" s="16"/>
      <c r="MI25" s="16"/>
      <c r="MJ25" s="16"/>
      <c r="MK25" s="16"/>
      <c r="ML25" s="16"/>
      <c r="MM25" s="16"/>
      <c r="MN25" s="16"/>
      <c r="MO25" s="16"/>
      <c r="MP25" s="16"/>
      <c r="MQ25" s="16"/>
      <c r="MR25" s="16"/>
      <c r="MS25" s="16"/>
      <c r="MT25" s="16"/>
      <c r="MU25" s="16"/>
      <c r="MV25" s="16"/>
      <c r="MW25" s="16"/>
      <c r="MX25" s="16"/>
      <c r="MY25" s="16"/>
      <c r="MZ25" s="16"/>
      <c r="NA25" s="16"/>
      <c r="NB25" s="16"/>
      <c r="NC25" s="16"/>
      <c r="ND25" s="16"/>
      <c r="NE25" s="16"/>
      <c r="NF25" s="16"/>
      <c r="NG25" s="16"/>
      <c r="NH25" s="16"/>
      <c r="NI25" s="16"/>
      <c r="NJ25" s="16"/>
      <c r="NK25" s="16"/>
      <c r="NL25" s="16"/>
      <c r="NM25" s="16"/>
      <c r="NN25" s="16"/>
      <c r="NO25" s="16"/>
      <c r="NP25" s="16"/>
      <c r="NQ25" s="16"/>
      <c r="NR25" s="16"/>
      <c r="NS25" s="16"/>
      <c r="NT25" s="16"/>
      <c r="NU25" s="16"/>
      <c r="NV25" s="16"/>
      <c r="NW25" s="16"/>
      <c r="NX25" s="16"/>
      <c r="NY25" s="16"/>
      <c r="NZ25" s="16"/>
      <c r="OA25" s="16"/>
      <c r="OB25" s="16"/>
      <c r="OC25" s="16"/>
      <c r="OD25" s="16"/>
      <c r="OE25" s="16"/>
      <c r="OF25" s="16"/>
      <c r="OG25" s="16"/>
      <c r="OH25" s="16"/>
      <c r="OI25" s="16"/>
      <c r="OJ25" s="16"/>
      <c r="OK25" s="16"/>
      <c r="OL25" s="16"/>
      <c r="OM25" s="16"/>
      <c r="ON25" s="16"/>
      <c r="OO25" s="16"/>
      <c r="OP25" s="16"/>
      <c r="OQ25" s="16"/>
      <c r="OR25" s="16"/>
      <c r="OS25" s="16"/>
      <c r="OT25" s="16"/>
      <c r="OU25" s="16"/>
      <c r="OV25" s="16"/>
      <c r="OW25" s="16"/>
      <c r="OX25" s="16"/>
      <c r="OY25" s="16"/>
      <c r="OZ25" s="16"/>
      <c r="PA25" s="16"/>
      <c r="PB25" s="16"/>
      <c r="PC25" s="16"/>
      <c r="PD25" s="16"/>
      <c r="PE25" s="16"/>
      <c r="PF25" s="16"/>
      <c r="PG25" s="16"/>
      <c r="PH25" s="16"/>
      <c r="PI25" s="16"/>
      <c r="PJ25" s="16"/>
      <c r="PK25" s="16"/>
      <c r="PL25" s="16"/>
      <c r="PM25" s="16"/>
      <c r="PN25" s="16"/>
      <c r="PO25" s="16"/>
    </row>
    <row r="26" spans="1:431" s="14" customFormat="1" ht="25" customHeight="1" x14ac:dyDescent="0.35">
      <c r="A26" s="170" t="s">
        <v>16</v>
      </c>
      <c r="B26" s="99">
        <f>'M&amp;STP SUPERVISOR MGR DATA'!I27</f>
        <v>0</v>
      </c>
      <c r="C26" s="100">
        <f>+'M&amp;STP SUPERVISOR MGR DATA'!L27</f>
        <v>0</v>
      </c>
      <c r="D26" s="101"/>
      <c r="E26" s="257" t="str">
        <f t="shared" si="0"/>
        <v>0.0%</v>
      </c>
      <c r="F26" s="102">
        <f t="shared" si="1"/>
        <v>0</v>
      </c>
      <c r="G26" s="257" t="str">
        <f t="shared" si="2"/>
        <v>0.0%</v>
      </c>
      <c r="H26" s="105"/>
      <c r="I26" s="109"/>
      <c r="J26" s="264" t="str">
        <f t="shared" si="13"/>
        <v>0.0%</v>
      </c>
      <c r="K26" s="103">
        <f t="shared" si="14"/>
        <v>0</v>
      </c>
      <c r="L26" s="264" t="str">
        <f t="shared" si="3"/>
        <v>0.0%</v>
      </c>
      <c r="M26" s="107" t="str">
        <f t="shared" si="16"/>
        <v>0.0%</v>
      </c>
      <c r="N26" s="108">
        <f>'M&amp;STP SUPERVISOR MGR DATA'!F27-(C26+H26)</f>
        <v>0</v>
      </c>
      <c r="O26" s="109"/>
      <c r="P26" s="264" t="str">
        <f t="shared" si="17"/>
        <v>0.0%</v>
      </c>
      <c r="Q26" s="109"/>
      <c r="R26" s="270" t="str">
        <f t="shared" si="4"/>
        <v>0.0%</v>
      </c>
      <c r="S26" s="103">
        <f t="shared" si="5"/>
        <v>0</v>
      </c>
      <c r="T26" s="270" t="str">
        <f t="shared" si="6"/>
        <v>0.0%</v>
      </c>
      <c r="U26" s="110" t="str">
        <f t="shared" si="7"/>
        <v>0.0%</v>
      </c>
      <c r="V26" s="108">
        <f>'M&amp;STP SUPERVISOR MGR DATA'!G27</f>
        <v>0</v>
      </c>
      <c r="W26" s="109"/>
      <c r="X26" s="111" t="str">
        <f>IFERROR(W26/'M&amp;STP SUPERVISOR MGR DATA'!G27,"0.0%")</f>
        <v>0.0%</v>
      </c>
      <c r="Y26" s="112">
        <f t="shared" si="8"/>
        <v>0</v>
      </c>
      <c r="Z26" s="107" t="str">
        <f t="shared" si="9"/>
        <v>0.0%</v>
      </c>
      <c r="AA26" s="113">
        <f>'M&amp;STP SUPERVISOR MGR DATA'!H27</f>
        <v>0</v>
      </c>
      <c r="AB26" s="109"/>
      <c r="AC26" s="175" t="str">
        <f t="shared" si="10"/>
        <v>0.0%</v>
      </c>
      <c r="AD26" s="112">
        <f t="shared" si="11"/>
        <v>0</v>
      </c>
      <c r="AE26" s="104" t="str">
        <f t="shared" si="12"/>
        <v>0.0%</v>
      </c>
      <c r="AF26" s="175" t="str">
        <f t="shared" si="15"/>
        <v>0.0%</v>
      </c>
      <c r="AG26" s="15"/>
      <c r="AH26" s="17"/>
      <c r="AI26" s="18"/>
      <c r="AJ26" s="18"/>
      <c r="AK26" s="44"/>
      <c r="AL26" s="40"/>
      <c r="AM26" s="171"/>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c r="IW26" s="13"/>
      <c r="IX26" s="13"/>
      <c r="IY26" s="13"/>
      <c r="IZ26" s="13"/>
      <c r="JA26" s="13"/>
      <c r="JB26" s="13"/>
      <c r="JC26" s="13"/>
      <c r="JD26" s="13"/>
      <c r="JE26" s="13"/>
      <c r="JF26" s="13"/>
      <c r="JG26" s="13"/>
      <c r="JH26" s="13"/>
      <c r="JI26" s="13"/>
      <c r="JJ26" s="13"/>
      <c r="JK26" s="13"/>
      <c r="JL26" s="13"/>
      <c r="JM26" s="13"/>
      <c r="JN26" s="13"/>
      <c r="JO26" s="13"/>
      <c r="JP26" s="13"/>
      <c r="JQ26" s="13"/>
      <c r="JR26" s="13"/>
      <c r="JS26" s="13"/>
      <c r="JT26" s="13"/>
      <c r="JU26" s="13"/>
      <c r="JV26" s="13"/>
      <c r="JW26" s="13"/>
      <c r="JX26" s="13"/>
      <c r="JY26" s="13"/>
      <c r="JZ26" s="13"/>
      <c r="KA26" s="13"/>
      <c r="KB26" s="13"/>
      <c r="KC26" s="13"/>
      <c r="KD26" s="13"/>
      <c r="KE26" s="13"/>
      <c r="KF26" s="13"/>
      <c r="KG26" s="13"/>
      <c r="KH26" s="13"/>
      <c r="KI26" s="13"/>
      <c r="KJ26" s="13"/>
      <c r="KK26" s="13"/>
      <c r="KL26" s="13"/>
      <c r="KM26" s="13"/>
      <c r="KN26" s="13"/>
      <c r="KO26" s="13"/>
      <c r="KP26" s="13"/>
      <c r="KQ26" s="13"/>
      <c r="KR26" s="13"/>
      <c r="KS26" s="13"/>
      <c r="KT26" s="13"/>
      <c r="KU26" s="13"/>
      <c r="KV26" s="13"/>
      <c r="KW26" s="13"/>
      <c r="KX26" s="13"/>
      <c r="KY26" s="13"/>
      <c r="KZ26" s="13"/>
      <c r="LA26" s="13"/>
      <c r="LB26" s="13"/>
      <c r="LC26" s="13"/>
      <c r="LD26" s="13"/>
      <c r="LE26" s="13"/>
      <c r="LF26" s="13"/>
      <c r="LG26" s="13"/>
      <c r="LH26" s="13"/>
      <c r="LI26" s="13"/>
      <c r="LJ26" s="13"/>
      <c r="LK26" s="13"/>
      <c r="LL26" s="13"/>
      <c r="LM26" s="13"/>
      <c r="LN26" s="13"/>
      <c r="LO26" s="13"/>
      <c r="LP26" s="13"/>
      <c r="LQ26" s="13"/>
      <c r="LR26" s="13"/>
      <c r="LS26" s="13"/>
      <c r="LT26" s="13"/>
      <c r="LU26" s="13"/>
      <c r="LV26" s="13"/>
      <c r="LW26" s="13"/>
      <c r="LX26" s="13"/>
      <c r="LY26" s="13"/>
      <c r="LZ26" s="13"/>
      <c r="MA26" s="13"/>
      <c r="MB26" s="13"/>
      <c r="MC26" s="13"/>
      <c r="MD26" s="13"/>
      <c r="ME26" s="13"/>
      <c r="MF26" s="13"/>
      <c r="MG26" s="13"/>
      <c r="MH26" s="13"/>
      <c r="MI26" s="13"/>
      <c r="MJ26" s="13"/>
      <c r="MK26" s="13"/>
      <c r="ML26" s="13"/>
      <c r="MM26" s="13"/>
      <c r="MN26" s="13"/>
      <c r="MO26" s="13"/>
      <c r="MP26" s="13"/>
      <c r="MQ26" s="13"/>
      <c r="MR26" s="13"/>
      <c r="MS26" s="13"/>
      <c r="MT26" s="13"/>
      <c r="MU26" s="13"/>
      <c r="MV26" s="13"/>
      <c r="MW26" s="13"/>
      <c r="MX26" s="13"/>
      <c r="MY26" s="13"/>
      <c r="MZ26" s="13"/>
      <c r="NA26" s="13"/>
      <c r="NB26" s="13"/>
      <c r="NC26" s="13"/>
      <c r="ND26" s="13"/>
      <c r="NE26" s="13"/>
      <c r="NF26" s="13"/>
      <c r="NG26" s="13"/>
      <c r="NH26" s="13"/>
      <c r="NI26" s="13"/>
      <c r="NJ26" s="13"/>
      <c r="NK26" s="13"/>
      <c r="NL26" s="13"/>
      <c r="NM26" s="13"/>
      <c r="NN26" s="13"/>
      <c r="NO26" s="13"/>
      <c r="NP26" s="13"/>
      <c r="NQ26" s="13"/>
      <c r="NR26" s="13"/>
      <c r="NS26" s="13"/>
      <c r="NT26" s="13"/>
      <c r="NU26" s="13"/>
      <c r="NV26" s="13"/>
      <c r="NW26" s="13"/>
      <c r="NX26" s="13"/>
      <c r="NY26" s="13"/>
      <c r="NZ26" s="13"/>
      <c r="OA26" s="13"/>
      <c r="OB26" s="13"/>
      <c r="OC26" s="13"/>
      <c r="OD26" s="13"/>
      <c r="OE26" s="13"/>
      <c r="OF26" s="13"/>
      <c r="OG26" s="13"/>
      <c r="OH26" s="13"/>
      <c r="OI26" s="13"/>
      <c r="OJ26" s="13"/>
      <c r="OK26" s="13"/>
      <c r="OL26" s="13"/>
      <c r="OM26" s="13"/>
      <c r="ON26" s="13"/>
      <c r="OO26" s="13"/>
      <c r="OP26" s="13"/>
      <c r="OQ26" s="13"/>
      <c r="OR26" s="13"/>
      <c r="OS26" s="13"/>
      <c r="OT26" s="13"/>
      <c r="OU26" s="13"/>
      <c r="OV26" s="13"/>
      <c r="OW26" s="13"/>
      <c r="OX26" s="13"/>
      <c r="OY26" s="13"/>
      <c r="OZ26" s="13"/>
      <c r="PA26" s="13"/>
      <c r="PB26" s="13"/>
      <c r="PC26" s="13"/>
      <c r="PD26" s="13"/>
      <c r="PE26" s="13"/>
      <c r="PF26" s="13"/>
      <c r="PG26" s="13"/>
      <c r="PH26" s="13"/>
      <c r="PI26" s="13"/>
      <c r="PJ26" s="13"/>
      <c r="PK26" s="13"/>
      <c r="PL26" s="13"/>
      <c r="PM26" s="13"/>
      <c r="PN26" s="13"/>
      <c r="PO26" s="13"/>
    </row>
    <row r="27" spans="1:431" s="14" customFormat="1" ht="25" customHeight="1" x14ac:dyDescent="0.35">
      <c r="A27" s="173" t="s">
        <v>59</v>
      </c>
      <c r="B27" s="99">
        <f>'M&amp;STP SUPERVISOR MGR DATA'!I28</f>
        <v>0</v>
      </c>
      <c r="C27" s="100">
        <f>+'M&amp;STP SUPERVISOR MGR DATA'!L28</f>
        <v>0</v>
      </c>
      <c r="D27" s="101"/>
      <c r="E27" s="257" t="str">
        <f t="shared" si="0"/>
        <v>0.0%</v>
      </c>
      <c r="F27" s="102">
        <f t="shared" si="1"/>
        <v>0</v>
      </c>
      <c r="G27" s="257" t="str">
        <f t="shared" si="2"/>
        <v>0.0%</v>
      </c>
      <c r="H27" s="105"/>
      <c r="I27" s="109"/>
      <c r="J27" s="264" t="str">
        <f t="shared" si="13"/>
        <v>0.0%</v>
      </c>
      <c r="K27" s="103">
        <f t="shared" si="14"/>
        <v>0</v>
      </c>
      <c r="L27" s="264" t="str">
        <f t="shared" si="3"/>
        <v>0.0%</v>
      </c>
      <c r="M27" s="107" t="str">
        <f t="shared" si="16"/>
        <v>0.0%</v>
      </c>
      <c r="N27" s="108">
        <f>'M&amp;STP SUPERVISOR MGR DATA'!F28-(C27+H27)</f>
        <v>0</v>
      </c>
      <c r="O27" s="109"/>
      <c r="P27" s="264" t="str">
        <f t="shared" si="17"/>
        <v>0.0%</v>
      </c>
      <c r="Q27" s="109"/>
      <c r="R27" s="270" t="str">
        <f t="shared" si="4"/>
        <v>0.0%</v>
      </c>
      <c r="S27" s="103">
        <f t="shared" si="5"/>
        <v>0</v>
      </c>
      <c r="T27" s="270" t="str">
        <f t="shared" si="6"/>
        <v>0.0%</v>
      </c>
      <c r="U27" s="110" t="str">
        <f t="shared" si="7"/>
        <v>0.0%</v>
      </c>
      <c r="V27" s="108">
        <f>'M&amp;STP SUPERVISOR MGR DATA'!G28</f>
        <v>0</v>
      </c>
      <c r="W27" s="109"/>
      <c r="X27" s="111" t="str">
        <f>IFERROR(W27/'M&amp;STP SUPERVISOR MGR DATA'!G28,"0.0%")</f>
        <v>0.0%</v>
      </c>
      <c r="Y27" s="112">
        <f t="shared" si="8"/>
        <v>0</v>
      </c>
      <c r="Z27" s="107" t="str">
        <f t="shared" si="9"/>
        <v>0.0%</v>
      </c>
      <c r="AA27" s="113">
        <f>'M&amp;STP SUPERVISOR MGR DATA'!H28</f>
        <v>0</v>
      </c>
      <c r="AB27" s="109"/>
      <c r="AC27" s="175" t="str">
        <f t="shared" si="10"/>
        <v>0.0%</v>
      </c>
      <c r="AD27" s="112">
        <f t="shared" si="11"/>
        <v>0</v>
      </c>
      <c r="AE27" s="104" t="str">
        <f t="shared" si="12"/>
        <v>0.0%</v>
      </c>
      <c r="AF27" s="175" t="str">
        <f t="shared" si="15"/>
        <v>0.0%</v>
      </c>
      <c r="AG27" s="15"/>
      <c r="AH27" s="17"/>
      <c r="AI27" s="18"/>
      <c r="AJ27" s="18"/>
      <c r="AK27" s="44"/>
      <c r="AL27" s="40"/>
      <c r="AM27" s="171"/>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c r="IW27" s="13"/>
      <c r="IX27" s="13"/>
      <c r="IY27" s="13"/>
      <c r="IZ27" s="13"/>
      <c r="JA27" s="13"/>
      <c r="JB27" s="13"/>
      <c r="JC27" s="13"/>
      <c r="JD27" s="13"/>
      <c r="JE27" s="13"/>
      <c r="JF27" s="13"/>
      <c r="JG27" s="13"/>
      <c r="JH27" s="13"/>
      <c r="JI27" s="13"/>
      <c r="JJ27" s="13"/>
      <c r="JK27" s="13"/>
      <c r="JL27" s="13"/>
      <c r="JM27" s="13"/>
      <c r="JN27" s="13"/>
      <c r="JO27" s="13"/>
      <c r="JP27" s="13"/>
      <c r="JQ27" s="13"/>
      <c r="JR27" s="13"/>
      <c r="JS27" s="13"/>
      <c r="JT27" s="13"/>
      <c r="JU27" s="13"/>
      <c r="JV27" s="13"/>
      <c r="JW27" s="13"/>
      <c r="JX27" s="13"/>
      <c r="JY27" s="13"/>
      <c r="JZ27" s="13"/>
      <c r="KA27" s="13"/>
      <c r="KB27" s="13"/>
      <c r="KC27" s="13"/>
      <c r="KD27" s="13"/>
      <c r="KE27" s="13"/>
      <c r="KF27" s="13"/>
      <c r="KG27" s="13"/>
      <c r="KH27" s="13"/>
      <c r="KI27" s="13"/>
      <c r="KJ27" s="13"/>
      <c r="KK27" s="13"/>
      <c r="KL27" s="13"/>
      <c r="KM27" s="13"/>
      <c r="KN27" s="13"/>
      <c r="KO27" s="13"/>
      <c r="KP27" s="13"/>
      <c r="KQ27" s="13"/>
      <c r="KR27" s="13"/>
      <c r="KS27" s="13"/>
      <c r="KT27" s="13"/>
      <c r="KU27" s="13"/>
      <c r="KV27" s="13"/>
      <c r="KW27" s="13"/>
      <c r="KX27" s="13"/>
      <c r="KY27" s="13"/>
      <c r="KZ27" s="13"/>
      <c r="LA27" s="13"/>
      <c r="LB27" s="13"/>
      <c r="LC27" s="13"/>
      <c r="LD27" s="13"/>
      <c r="LE27" s="13"/>
      <c r="LF27" s="13"/>
      <c r="LG27" s="13"/>
      <c r="LH27" s="13"/>
      <c r="LI27" s="13"/>
      <c r="LJ27" s="13"/>
      <c r="LK27" s="13"/>
      <c r="LL27" s="13"/>
      <c r="LM27" s="13"/>
      <c r="LN27" s="13"/>
      <c r="LO27" s="13"/>
      <c r="LP27" s="13"/>
      <c r="LQ27" s="13"/>
      <c r="LR27" s="13"/>
      <c r="LS27" s="13"/>
      <c r="LT27" s="13"/>
      <c r="LU27" s="13"/>
      <c r="LV27" s="13"/>
      <c r="LW27" s="13"/>
      <c r="LX27" s="13"/>
      <c r="LY27" s="13"/>
      <c r="LZ27" s="13"/>
      <c r="MA27" s="13"/>
      <c r="MB27" s="13"/>
      <c r="MC27" s="13"/>
      <c r="MD27" s="13"/>
      <c r="ME27" s="13"/>
      <c r="MF27" s="13"/>
      <c r="MG27" s="13"/>
      <c r="MH27" s="13"/>
      <c r="MI27" s="13"/>
      <c r="MJ27" s="13"/>
      <c r="MK27" s="13"/>
      <c r="ML27" s="13"/>
      <c r="MM27" s="13"/>
      <c r="MN27" s="13"/>
      <c r="MO27" s="13"/>
      <c r="MP27" s="13"/>
      <c r="MQ27" s="13"/>
      <c r="MR27" s="13"/>
      <c r="MS27" s="13"/>
      <c r="MT27" s="13"/>
      <c r="MU27" s="13"/>
      <c r="MV27" s="13"/>
      <c r="MW27" s="13"/>
      <c r="MX27" s="13"/>
      <c r="MY27" s="13"/>
      <c r="MZ27" s="13"/>
      <c r="NA27" s="13"/>
      <c r="NB27" s="13"/>
      <c r="NC27" s="13"/>
      <c r="ND27" s="13"/>
      <c r="NE27" s="13"/>
      <c r="NF27" s="13"/>
      <c r="NG27" s="13"/>
      <c r="NH27" s="13"/>
      <c r="NI27" s="13"/>
      <c r="NJ27" s="13"/>
      <c r="NK27" s="13"/>
      <c r="NL27" s="13"/>
      <c r="NM27" s="13"/>
      <c r="NN27" s="13"/>
      <c r="NO27" s="13"/>
      <c r="NP27" s="13"/>
      <c r="NQ27" s="13"/>
      <c r="NR27" s="13"/>
      <c r="NS27" s="13"/>
      <c r="NT27" s="13"/>
      <c r="NU27" s="13"/>
      <c r="NV27" s="13"/>
      <c r="NW27" s="13"/>
      <c r="NX27" s="13"/>
      <c r="NY27" s="13"/>
      <c r="NZ27" s="13"/>
      <c r="OA27" s="13"/>
      <c r="OB27" s="13"/>
      <c r="OC27" s="13"/>
      <c r="OD27" s="13"/>
      <c r="OE27" s="13"/>
      <c r="OF27" s="13"/>
      <c r="OG27" s="13"/>
      <c r="OH27" s="13"/>
      <c r="OI27" s="13"/>
      <c r="OJ27" s="13"/>
      <c r="OK27" s="13"/>
      <c r="OL27" s="13"/>
      <c r="OM27" s="13"/>
      <c r="ON27" s="13"/>
      <c r="OO27" s="13"/>
      <c r="OP27" s="13"/>
      <c r="OQ27" s="13"/>
      <c r="OR27" s="13"/>
      <c r="OS27" s="13"/>
      <c r="OT27" s="13"/>
      <c r="OU27" s="13"/>
      <c r="OV27" s="13"/>
      <c r="OW27" s="13"/>
      <c r="OX27" s="13"/>
      <c r="OY27" s="13"/>
      <c r="OZ27" s="13"/>
      <c r="PA27" s="13"/>
      <c r="PB27" s="13"/>
      <c r="PC27" s="13"/>
      <c r="PD27" s="13"/>
      <c r="PE27" s="13"/>
      <c r="PF27" s="13"/>
      <c r="PG27" s="13"/>
      <c r="PH27" s="13"/>
      <c r="PI27" s="13"/>
      <c r="PJ27" s="13"/>
      <c r="PK27" s="13"/>
      <c r="PL27" s="13"/>
      <c r="PM27" s="13"/>
      <c r="PN27" s="13"/>
      <c r="PO27" s="13"/>
    </row>
    <row r="28" spans="1:431" s="14" customFormat="1" ht="25" customHeight="1" x14ac:dyDescent="0.35">
      <c r="A28" s="170" t="s">
        <v>17</v>
      </c>
      <c r="B28" s="99">
        <f>'M&amp;STP SUPERVISOR MGR DATA'!I29</f>
        <v>0</v>
      </c>
      <c r="C28" s="100">
        <f>+'M&amp;STP SUPERVISOR MGR DATA'!L29</f>
        <v>0</v>
      </c>
      <c r="D28" s="101"/>
      <c r="E28" s="257" t="str">
        <f t="shared" si="0"/>
        <v>0.0%</v>
      </c>
      <c r="F28" s="102">
        <f t="shared" si="1"/>
        <v>0</v>
      </c>
      <c r="G28" s="257" t="str">
        <f t="shared" si="2"/>
        <v>0.0%</v>
      </c>
      <c r="H28" s="105"/>
      <c r="I28" s="109"/>
      <c r="J28" s="264" t="str">
        <f t="shared" si="13"/>
        <v>0.0%</v>
      </c>
      <c r="K28" s="103">
        <f t="shared" si="14"/>
        <v>0</v>
      </c>
      <c r="L28" s="264" t="str">
        <f t="shared" si="3"/>
        <v>0.0%</v>
      </c>
      <c r="M28" s="107" t="str">
        <f t="shared" si="16"/>
        <v>0.0%</v>
      </c>
      <c r="N28" s="108">
        <f>'M&amp;STP SUPERVISOR MGR DATA'!F29-(C28+H28)</f>
        <v>0</v>
      </c>
      <c r="O28" s="109"/>
      <c r="P28" s="264" t="str">
        <f t="shared" si="17"/>
        <v>0.0%</v>
      </c>
      <c r="Q28" s="109"/>
      <c r="R28" s="270" t="str">
        <f t="shared" si="4"/>
        <v>0.0%</v>
      </c>
      <c r="S28" s="103">
        <f t="shared" si="5"/>
        <v>0</v>
      </c>
      <c r="T28" s="270" t="str">
        <f t="shared" si="6"/>
        <v>0.0%</v>
      </c>
      <c r="U28" s="110" t="str">
        <f t="shared" si="7"/>
        <v>0.0%</v>
      </c>
      <c r="V28" s="108">
        <f>'M&amp;STP SUPERVISOR MGR DATA'!G29</f>
        <v>0</v>
      </c>
      <c r="W28" s="109"/>
      <c r="X28" s="111" t="str">
        <f>IFERROR(W28/'M&amp;STP SUPERVISOR MGR DATA'!G29,"0.0%")</f>
        <v>0.0%</v>
      </c>
      <c r="Y28" s="112">
        <f t="shared" si="8"/>
        <v>0</v>
      </c>
      <c r="Z28" s="107" t="str">
        <f t="shared" si="9"/>
        <v>0.0%</v>
      </c>
      <c r="AA28" s="113">
        <f>'M&amp;STP SUPERVISOR MGR DATA'!H29</f>
        <v>0</v>
      </c>
      <c r="AB28" s="109"/>
      <c r="AC28" s="175" t="str">
        <f t="shared" si="10"/>
        <v>0.0%</v>
      </c>
      <c r="AD28" s="112">
        <f t="shared" si="11"/>
        <v>0</v>
      </c>
      <c r="AE28" s="104" t="str">
        <f t="shared" si="12"/>
        <v>0.0%</v>
      </c>
      <c r="AF28" s="175" t="str">
        <f t="shared" si="15"/>
        <v>0.0%</v>
      </c>
      <c r="AG28" s="15"/>
      <c r="AH28" s="17"/>
      <c r="AI28" s="18"/>
      <c r="AJ28" s="18"/>
      <c r="AK28" s="44"/>
      <c r="AL28" s="40"/>
      <c r="AM28" s="171"/>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c r="IW28" s="13"/>
      <c r="IX28" s="13"/>
      <c r="IY28" s="13"/>
      <c r="IZ28" s="13"/>
      <c r="JA28" s="13"/>
      <c r="JB28" s="13"/>
      <c r="JC28" s="13"/>
      <c r="JD28" s="13"/>
      <c r="JE28" s="13"/>
      <c r="JF28" s="13"/>
      <c r="JG28" s="13"/>
      <c r="JH28" s="13"/>
      <c r="JI28" s="13"/>
      <c r="JJ28" s="13"/>
      <c r="JK28" s="13"/>
      <c r="JL28" s="13"/>
      <c r="JM28" s="13"/>
      <c r="JN28" s="13"/>
      <c r="JO28" s="13"/>
      <c r="JP28" s="13"/>
      <c r="JQ28" s="13"/>
      <c r="JR28" s="13"/>
      <c r="JS28" s="13"/>
      <c r="JT28" s="13"/>
      <c r="JU28" s="13"/>
      <c r="JV28" s="13"/>
      <c r="JW28" s="13"/>
      <c r="JX28" s="13"/>
      <c r="JY28" s="13"/>
      <c r="JZ28" s="13"/>
      <c r="KA28" s="13"/>
      <c r="KB28" s="13"/>
      <c r="KC28" s="13"/>
      <c r="KD28" s="13"/>
      <c r="KE28" s="13"/>
      <c r="KF28" s="13"/>
      <c r="KG28" s="13"/>
      <c r="KH28" s="13"/>
      <c r="KI28" s="13"/>
      <c r="KJ28" s="13"/>
      <c r="KK28" s="13"/>
      <c r="KL28" s="13"/>
      <c r="KM28" s="13"/>
      <c r="KN28" s="13"/>
      <c r="KO28" s="13"/>
      <c r="KP28" s="13"/>
      <c r="KQ28" s="13"/>
      <c r="KR28" s="13"/>
      <c r="KS28" s="13"/>
      <c r="KT28" s="13"/>
      <c r="KU28" s="13"/>
      <c r="KV28" s="13"/>
      <c r="KW28" s="13"/>
      <c r="KX28" s="13"/>
      <c r="KY28" s="13"/>
      <c r="KZ28" s="13"/>
      <c r="LA28" s="13"/>
      <c r="LB28" s="13"/>
      <c r="LC28" s="13"/>
      <c r="LD28" s="13"/>
      <c r="LE28" s="13"/>
      <c r="LF28" s="13"/>
      <c r="LG28" s="13"/>
      <c r="LH28" s="13"/>
      <c r="LI28" s="13"/>
      <c r="LJ28" s="13"/>
      <c r="LK28" s="13"/>
      <c r="LL28" s="13"/>
      <c r="LM28" s="13"/>
      <c r="LN28" s="13"/>
      <c r="LO28" s="13"/>
      <c r="LP28" s="13"/>
      <c r="LQ28" s="13"/>
      <c r="LR28" s="13"/>
      <c r="LS28" s="13"/>
      <c r="LT28" s="13"/>
      <c r="LU28" s="13"/>
      <c r="LV28" s="13"/>
      <c r="LW28" s="13"/>
      <c r="LX28" s="13"/>
      <c r="LY28" s="13"/>
      <c r="LZ28" s="13"/>
      <c r="MA28" s="13"/>
      <c r="MB28" s="13"/>
      <c r="MC28" s="13"/>
      <c r="MD28" s="13"/>
      <c r="ME28" s="13"/>
      <c r="MF28" s="13"/>
      <c r="MG28" s="13"/>
      <c r="MH28" s="13"/>
      <c r="MI28" s="13"/>
      <c r="MJ28" s="13"/>
      <c r="MK28" s="13"/>
      <c r="ML28" s="13"/>
      <c r="MM28" s="13"/>
      <c r="MN28" s="13"/>
      <c r="MO28" s="13"/>
      <c r="MP28" s="13"/>
      <c r="MQ28" s="13"/>
      <c r="MR28" s="13"/>
      <c r="MS28" s="13"/>
      <c r="MT28" s="13"/>
      <c r="MU28" s="13"/>
      <c r="MV28" s="13"/>
      <c r="MW28" s="13"/>
      <c r="MX28" s="13"/>
      <c r="MY28" s="13"/>
      <c r="MZ28" s="13"/>
      <c r="NA28" s="13"/>
      <c r="NB28" s="13"/>
      <c r="NC28" s="13"/>
      <c r="ND28" s="13"/>
      <c r="NE28" s="13"/>
      <c r="NF28" s="13"/>
      <c r="NG28" s="13"/>
      <c r="NH28" s="13"/>
      <c r="NI28" s="13"/>
      <c r="NJ28" s="13"/>
      <c r="NK28" s="13"/>
      <c r="NL28" s="13"/>
      <c r="NM28" s="13"/>
      <c r="NN28" s="13"/>
      <c r="NO28" s="13"/>
      <c r="NP28" s="13"/>
      <c r="NQ28" s="13"/>
      <c r="NR28" s="13"/>
      <c r="NS28" s="13"/>
      <c r="NT28" s="13"/>
      <c r="NU28" s="13"/>
      <c r="NV28" s="13"/>
      <c r="NW28" s="13"/>
      <c r="NX28" s="13"/>
      <c r="NY28" s="13"/>
      <c r="NZ28" s="13"/>
      <c r="OA28" s="13"/>
      <c r="OB28" s="13"/>
      <c r="OC28" s="13"/>
      <c r="OD28" s="13"/>
      <c r="OE28" s="13"/>
      <c r="OF28" s="13"/>
      <c r="OG28" s="13"/>
      <c r="OH28" s="13"/>
      <c r="OI28" s="13"/>
      <c r="OJ28" s="13"/>
      <c r="OK28" s="13"/>
      <c r="OL28" s="13"/>
      <c r="OM28" s="13"/>
      <c r="ON28" s="13"/>
      <c r="OO28" s="13"/>
      <c r="OP28" s="13"/>
      <c r="OQ28" s="13"/>
      <c r="OR28" s="13"/>
      <c r="OS28" s="13"/>
      <c r="OT28" s="13"/>
      <c r="OU28" s="13"/>
      <c r="OV28" s="13"/>
      <c r="OW28" s="13"/>
      <c r="OX28" s="13"/>
      <c r="OY28" s="13"/>
      <c r="OZ28" s="13"/>
      <c r="PA28" s="13"/>
      <c r="PB28" s="13"/>
      <c r="PC28" s="13"/>
      <c r="PD28" s="13"/>
      <c r="PE28" s="13"/>
      <c r="PF28" s="13"/>
      <c r="PG28" s="13"/>
      <c r="PH28" s="13"/>
      <c r="PI28" s="13"/>
      <c r="PJ28" s="13"/>
      <c r="PK28" s="13"/>
      <c r="PL28" s="13"/>
      <c r="PM28" s="13"/>
      <c r="PN28" s="13"/>
      <c r="PO28" s="13"/>
    </row>
    <row r="29" spans="1:431" s="14" customFormat="1" ht="25" customHeight="1" x14ac:dyDescent="0.35">
      <c r="A29" s="170" t="s">
        <v>58</v>
      </c>
      <c r="B29" s="99">
        <f>'M&amp;STP SUPERVISOR MGR DATA'!I30</f>
        <v>0</v>
      </c>
      <c r="C29" s="100">
        <f>+'M&amp;STP SUPERVISOR MGR DATA'!L30</f>
        <v>0</v>
      </c>
      <c r="D29" s="101"/>
      <c r="E29" s="257" t="str">
        <f t="shared" si="0"/>
        <v>0.0%</v>
      </c>
      <c r="F29" s="102">
        <f t="shared" si="1"/>
        <v>0</v>
      </c>
      <c r="G29" s="257" t="str">
        <f t="shared" si="2"/>
        <v>0.0%</v>
      </c>
      <c r="H29" s="105"/>
      <c r="I29" s="109"/>
      <c r="J29" s="264" t="str">
        <f t="shared" si="13"/>
        <v>0.0%</v>
      </c>
      <c r="K29" s="103">
        <f t="shared" si="14"/>
        <v>0</v>
      </c>
      <c r="L29" s="264" t="str">
        <f t="shared" si="3"/>
        <v>0.0%</v>
      </c>
      <c r="M29" s="107" t="str">
        <f t="shared" si="16"/>
        <v>0.0%</v>
      </c>
      <c r="N29" s="108">
        <f>'M&amp;STP SUPERVISOR MGR DATA'!F30-(C29+H29)</f>
        <v>0</v>
      </c>
      <c r="O29" s="109"/>
      <c r="P29" s="264" t="str">
        <f t="shared" si="17"/>
        <v>0.0%</v>
      </c>
      <c r="Q29" s="109"/>
      <c r="R29" s="270" t="str">
        <f t="shared" si="4"/>
        <v>0.0%</v>
      </c>
      <c r="S29" s="103">
        <f t="shared" si="5"/>
        <v>0</v>
      </c>
      <c r="T29" s="270" t="str">
        <f t="shared" si="6"/>
        <v>0.0%</v>
      </c>
      <c r="U29" s="110" t="str">
        <f t="shared" si="7"/>
        <v>0.0%</v>
      </c>
      <c r="V29" s="108">
        <f>'M&amp;STP SUPERVISOR MGR DATA'!G30</f>
        <v>0</v>
      </c>
      <c r="W29" s="109"/>
      <c r="X29" s="111" t="str">
        <f>IFERROR(W29/'M&amp;STP SUPERVISOR MGR DATA'!G30,"0.0%")</f>
        <v>0.0%</v>
      </c>
      <c r="Y29" s="112">
        <f t="shared" si="8"/>
        <v>0</v>
      </c>
      <c r="Z29" s="107" t="str">
        <f t="shared" si="9"/>
        <v>0.0%</v>
      </c>
      <c r="AA29" s="113">
        <f>'M&amp;STP SUPERVISOR MGR DATA'!H30</f>
        <v>0</v>
      </c>
      <c r="AB29" s="109"/>
      <c r="AC29" s="175" t="str">
        <f t="shared" si="10"/>
        <v>0.0%</v>
      </c>
      <c r="AD29" s="112">
        <f t="shared" si="11"/>
        <v>0</v>
      </c>
      <c r="AE29" s="104" t="str">
        <f t="shared" si="12"/>
        <v>0.0%</v>
      </c>
      <c r="AF29" s="175" t="str">
        <f t="shared" si="15"/>
        <v>0.0%</v>
      </c>
      <c r="AG29" s="15"/>
      <c r="AH29" s="17"/>
      <c r="AI29" s="18"/>
      <c r="AJ29" s="18"/>
      <c r="AK29" s="44"/>
      <c r="AL29" s="40"/>
      <c r="AM29" s="171"/>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c r="IW29" s="13"/>
      <c r="IX29" s="13"/>
      <c r="IY29" s="13"/>
      <c r="IZ29" s="13"/>
      <c r="JA29" s="13"/>
      <c r="JB29" s="13"/>
      <c r="JC29" s="13"/>
      <c r="JD29" s="13"/>
      <c r="JE29" s="13"/>
      <c r="JF29" s="13"/>
      <c r="JG29" s="13"/>
      <c r="JH29" s="13"/>
      <c r="JI29" s="13"/>
      <c r="JJ29" s="13"/>
      <c r="JK29" s="13"/>
      <c r="JL29" s="13"/>
      <c r="JM29" s="13"/>
      <c r="JN29" s="13"/>
      <c r="JO29" s="13"/>
      <c r="JP29" s="13"/>
      <c r="JQ29" s="13"/>
      <c r="JR29" s="13"/>
      <c r="JS29" s="13"/>
      <c r="JT29" s="13"/>
      <c r="JU29" s="13"/>
      <c r="JV29" s="13"/>
      <c r="JW29" s="13"/>
      <c r="JX29" s="13"/>
      <c r="JY29" s="13"/>
      <c r="JZ29" s="13"/>
      <c r="KA29" s="13"/>
      <c r="KB29" s="13"/>
      <c r="KC29" s="13"/>
      <c r="KD29" s="13"/>
      <c r="KE29" s="13"/>
      <c r="KF29" s="13"/>
      <c r="KG29" s="13"/>
      <c r="KH29" s="13"/>
      <c r="KI29" s="13"/>
      <c r="KJ29" s="13"/>
      <c r="KK29" s="13"/>
      <c r="KL29" s="13"/>
      <c r="KM29" s="13"/>
      <c r="KN29" s="13"/>
      <c r="KO29" s="13"/>
      <c r="KP29" s="13"/>
      <c r="KQ29" s="13"/>
      <c r="KR29" s="13"/>
      <c r="KS29" s="13"/>
      <c r="KT29" s="13"/>
      <c r="KU29" s="13"/>
      <c r="KV29" s="13"/>
      <c r="KW29" s="13"/>
      <c r="KX29" s="13"/>
      <c r="KY29" s="13"/>
      <c r="KZ29" s="13"/>
      <c r="LA29" s="13"/>
      <c r="LB29" s="13"/>
      <c r="LC29" s="13"/>
      <c r="LD29" s="13"/>
      <c r="LE29" s="13"/>
      <c r="LF29" s="13"/>
      <c r="LG29" s="13"/>
      <c r="LH29" s="13"/>
      <c r="LI29" s="13"/>
      <c r="LJ29" s="13"/>
      <c r="LK29" s="13"/>
      <c r="LL29" s="13"/>
      <c r="LM29" s="13"/>
      <c r="LN29" s="13"/>
      <c r="LO29" s="13"/>
      <c r="LP29" s="13"/>
      <c r="LQ29" s="13"/>
      <c r="LR29" s="13"/>
      <c r="LS29" s="13"/>
      <c r="LT29" s="13"/>
      <c r="LU29" s="13"/>
      <c r="LV29" s="13"/>
      <c r="LW29" s="13"/>
      <c r="LX29" s="13"/>
      <c r="LY29" s="13"/>
      <c r="LZ29" s="13"/>
      <c r="MA29" s="13"/>
      <c r="MB29" s="13"/>
      <c r="MC29" s="13"/>
      <c r="MD29" s="13"/>
      <c r="ME29" s="13"/>
      <c r="MF29" s="13"/>
      <c r="MG29" s="13"/>
      <c r="MH29" s="13"/>
      <c r="MI29" s="13"/>
      <c r="MJ29" s="13"/>
      <c r="MK29" s="13"/>
      <c r="ML29" s="13"/>
      <c r="MM29" s="13"/>
      <c r="MN29" s="13"/>
      <c r="MO29" s="13"/>
      <c r="MP29" s="13"/>
      <c r="MQ29" s="13"/>
      <c r="MR29" s="13"/>
      <c r="MS29" s="13"/>
      <c r="MT29" s="13"/>
      <c r="MU29" s="13"/>
      <c r="MV29" s="13"/>
      <c r="MW29" s="13"/>
      <c r="MX29" s="13"/>
      <c r="MY29" s="13"/>
      <c r="MZ29" s="13"/>
      <c r="NA29" s="13"/>
      <c r="NB29" s="13"/>
      <c r="NC29" s="13"/>
      <c r="ND29" s="13"/>
      <c r="NE29" s="13"/>
      <c r="NF29" s="13"/>
      <c r="NG29" s="13"/>
      <c r="NH29" s="13"/>
      <c r="NI29" s="13"/>
      <c r="NJ29" s="13"/>
      <c r="NK29" s="13"/>
      <c r="NL29" s="13"/>
      <c r="NM29" s="13"/>
      <c r="NN29" s="13"/>
      <c r="NO29" s="13"/>
      <c r="NP29" s="13"/>
      <c r="NQ29" s="13"/>
      <c r="NR29" s="13"/>
      <c r="NS29" s="13"/>
      <c r="NT29" s="13"/>
      <c r="NU29" s="13"/>
      <c r="NV29" s="13"/>
      <c r="NW29" s="13"/>
      <c r="NX29" s="13"/>
      <c r="NY29" s="13"/>
      <c r="NZ29" s="13"/>
      <c r="OA29" s="13"/>
      <c r="OB29" s="13"/>
      <c r="OC29" s="13"/>
      <c r="OD29" s="13"/>
      <c r="OE29" s="13"/>
      <c r="OF29" s="13"/>
      <c r="OG29" s="13"/>
      <c r="OH29" s="13"/>
      <c r="OI29" s="13"/>
      <c r="OJ29" s="13"/>
      <c r="OK29" s="13"/>
      <c r="OL29" s="13"/>
      <c r="OM29" s="13"/>
      <c r="ON29" s="13"/>
      <c r="OO29" s="13"/>
      <c r="OP29" s="13"/>
      <c r="OQ29" s="13"/>
      <c r="OR29" s="13"/>
      <c r="OS29" s="13"/>
      <c r="OT29" s="13"/>
      <c r="OU29" s="13"/>
      <c r="OV29" s="13"/>
      <c r="OW29" s="13"/>
      <c r="OX29" s="13"/>
      <c r="OY29" s="13"/>
      <c r="OZ29" s="13"/>
      <c r="PA29" s="13"/>
      <c r="PB29" s="13"/>
      <c r="PC29" s="13"/>
      <c r="PD29" s="13"/>
      <c r="PE29" s="13"/>
      <c r="PF29" s="13"/>
      <c r="PG29" s="13"/>
      <c r="PH29" s="13"/>
      <c r="PI29" s="13"/>
      <c r="PJ29" s="13"/>
      <c r="PK29" s="13"/>
      <c r="PL29" s="13"/>
      <c r="PM29" s="13"/>
      <c r="PN29" s="13"/>
      <c r="PO29" s="13"/>
    </row>
    <row r="30" spans="1:431" s="14" customFormat="1" ht="25" customHeight="1" x14ac:dyDescent="0.35">
      <c r="A30" s="170" t="s">
        <v>18</v>
      </c>
      <c r="B30" s="99">
        <f>'M&amp;STP SUPERVISOR MGR DATA'!I31</f>
        <v>0</v>
      </c>
      <c r="C30" s="100">
        <f>+'M&amp;STP SUPERVISOR MGR DATA'!L31</f>
        <v>0</v>
      </c>
      <c r="D30" s="101"/>
      <c r="E30" s="257" t="str">
        <f>IFERROR(D30/C30,"0.0%")</f>
        <v>0.0%</v>
      </c>
      <c r="F30" s="102">
        <f t="shared" si="1"/>
        <v>0</v>
      </c>
      <c r="G30" s="257" t="str">
        <f t="shared" si="2"/>
        <v>0.0%</v>
      </c>
      <c r="H30" s="105"/>
      <c r="I30" s="109"/>
      <c r="J30" s="264" t="str">
        <f t="shared" si="13"/>
        <v>0.0%</v>
      </c>
      <c r="K30" s="103">
        <f t="shared" si="14"/>
        <v>0</v>
      </c>
      <c r="L30" s="264" t="str">
        <f t="shared" si="3"/>
        <v>0.0%</v>
      </c>
      <c r="M30" s="107" t="str">
        <f t="shared" si="16"/>
        <v>0.0%</v>
      </c>
      <c r="N30" s="108">
        <f>'M&amp;STP SUPERVISOR MGR DATA'!F31-(C30+H30)</f>
        <v>0</v>
      </c>
      <c r="O30" s="109"/>
      <c r="P30" s="264" t="str">
        <f t="shared" si="17"/>
        <v>0.0%</v>
      </c>
      <c r="Q30" s="109"/>
      <c r="R30" s="270" t="str">
        <f t="shared" si="4"/>
        <v>0.0%</v>
      </c>
      <c r="S30" s="103">
        <f t="shared" si="5"/>
        <v>0</v>
      </c>
      <c r="T30" s="270" t="str">
        <f t="shared" si="6"/>
        <v>0.0%</v>
      </c>
      <c r="U30" s="110" t="str">
        <f t="shared" si="7"/>
        <v>0.0%</v>
      </c>
      <c r="V30" s="108">
        <f>'M&amp;STP SUPERVISOR MGR DATA'!G31</f>
        <v>0</v>
      </c>
      <c r="W30" s="109"/>
      <c r="X30" s="111" t="str">
        <f>IFERROR(W30/'M&amp;STP SUPERVISOR MGR DATA'!G31,"0.0%")</f>
        <v>0.0%</v>
      </c>
      <c r="Y30" s="112">
        <f t="shared" si="8"/>
        <v>0</v>
      </c>
      <c r="Z30" s="107" t="str">
        <f t="shared" si="9"/>
        <v>0.0%</v>
      </c>
      <c r="AA30" s="113">
        <f>'M&amp;STP SUPERVISOR MGR DATA'!H31</f>
        <v>0</v>
      </c>
      <c r="AB30" s="109"/>
      <c r="AC30" s="175" t="str">
        <f t="shared" si="10"/>
        <v>0.0%</v>
      </c>
      <c r="AD30" s="112">
        <f t="shared" si="11"/>
        <v>0</v>
      </c>
      <c r="AE30" s="104" t="str">
        <f t="shared" si="12"/>
        <v>0.0%</v>
      </c>
      <c r="AF30" s="175" t="str">
        <f t="shared" si="15"/>
        <v>0.0%</v>
      </c>
      <c r="AG30" s="15"/>
      <c r="AH30" s="17"/>
      <c r="AI30" s="18"/>
      <c r="AJ30" s="18"/>
      <c r="AK30" s="41"/>
      <c r="AL30" s="40"/>
      <c r="AM30" s="171"/>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c r="IW30" s="13"/>
      <c r="IX30" s="13"/>
      <c r="IY30" s="13"/>
      <c r="IZ30" s="13"/>
      <c r="JA30" s="13"/>
      <c r="JB30" s="13"/>
      <c r="JC30" s="13"/>
      <c r="JD30" s="13"/>
      <c r="JE30" s="13"/>
      <c r="JF30" s="13"/>
      <c r="JG30" s="13"/>
      <c r="JH30" s="13"/>
      <c r="JI30" s="13"/>
      <c r="JJ30" s="13"/>
      <c r="JK30" s="13"/>
      <c r="JL30" s="13"/>
      <c r="JM30" s="13"/>
      <c r="JN30" s="13"/>
      <c r="JO30" s="13"/>
      <c r="JP30" s="13"/>
      <c r="JQ30" s="13"/>
      <c r="JR30" s="13"/>
      <c r="JS30" s="13"/>
      <c r="JT30" s="13"/>
      <c r="JU30" s="13"/>
      <c r="JV30" s="13"/>
      <c r="JW30" s="13"/>
      <c r="JX30" s="13"/>
      <c r="JY30" s="13"/>
      <c r="JZ30" s="13"/>
      <c r="KA30" s="13"/>
      <c r="KB30" s="13"/>
      <c r="KC30" s="13"/>
      <c r="KD30" s="13"/>
      <c r="KE30" s="13"/>
      <c r="KF30" s="13"/>
      <c r="KG30" s="13"/>
      <c r="KH30" s="13"/>
      <c r="KI30" s="13"/>
      <c r="KJ30" s="13"/>
      <c r="KK30" s="13"/>
      <c r="KL30" s="13"/>
      <c r="KM30" s="13"/>
      <c r="KN30" s="13"/>
      <c r="KO30" s="13"/>
      <c r="KP30" s="13"/>
      <c r="KQ30" s="13"/>
      <c r="KR30" s="13"/>
      <c r="KS30" s="13"/>
      <c r="KT30" s="13"/>
      <c r="KU30" s="13"/>
      <c r="KV30" s="13"/>
      <c r="KW30" s="13"/>
      <c r="KX30" s="13"/>
      <c r="KY30" s="13"/>
      <c r="KZ30" s="13"/>
      <c r="LA30" s="13"/>
      <c r="LB30" s="13"/>
      <c r="LC30" s="13"/>
      <c r="LD30" s="13"/>
      <c r="LE30" s="13"/>
      <c r="LF30" s="13"/>
      <c r="LG30" s="13"/>
      <c r="LH30" s="13"/>
      <c r="LI30" s="13"/>
      <c r="LJ30" s="13"/>
      <c r="LK30" s="13"/>
      <c r="LL30" s="13"/>
      <c r="LM30" s="13"/>
      <c r="LN30" s="13"/>
      <c r="LO30" s="13"/>
      <c r="LP30" s="13"/>
      <c r="LQ30" s="13"/>
      <c r="LR30" s="13"/>
      <c r="LS30" s="13"/>
      <c r="LT30" s="13"/>
      <c r="LU30" s="13"/>
      <c r="LV30" s="13"/>
      <c r="LW30" s="13"/>
      <c r="LX30" s="13"/>
      <c r="LY30" s="13"/>
      <c r="LZ30" s="13"/>
      <c r="MA30" s="13"/>
      <c r="MB30" s="13"/>
      <c r="MC30" s="13"/>
      <c r="MD30" s="13"/>
      <c r="ME30" s="13"/>
      <c r="MF30" s="13"/>
      <c r="MG30" s="13"/>
      <c r="MH30" s="13"/>
      <c r="MI30" s="13"/>
      <c r="MJ30" s="13"/>
      <c r="MK30" s="13"/>
      <c r="ML30" s="13"/>
      <c r="MM30" s="13"/>
      <c r="MN30" s="13"/>
      <c r="MO30" s="13"/>
      <c r="MP30" s="13"/>
      <c r="MQ30" s="13"/>
      <c r="MR30" s="13"/>
      <c r="MS30" s="13"/>
      <c r="MT30" s="13"/>
      <c r="MU30" s="13"/>
      <c r="MV30" s="13"/>
      <c r="MW30" s="13"/>
      <c r="MX30" s="13"/>
      <c r="MY30" s="13"/>
      <c r="MZ30" s="13"/>
      <c r="NA30" s="13"/>
      <c r="NB30" s="13"/>
      <c r="NC30" s="13"/>
      <c r="ND30" s="13"/>
      <c r="NE30" s="13"/>
      <c r="NF30" s="13"/>
      <c r="NG30" s="13"/>
      <c r="NH30" s="13"/>
      <c r="NI30" s="13"/>
      <c r="NJ30" s="13"/>
      <c r="NK30" s="13"/>
      <c r="NL30" s="13"/>
      <c r="NM30" s="13"/>
      <c r="NN30" s="13"/>
      <c r="NO30" s="13"/>
      <c r="NP30" s="13"/>
      <c r="NQ30" s="13"/>
      <c r="NR30" s="13"/>
      <c r="NS30" s="13"/>
      <c r="NT30" s="13"/>
      <c r="NU30" s="13"/>
      <c r="NV30" s="13"/>
      <c r="NW30" s="13"/>
      <c r="NX30" s="13"/>
      <c r="NY30" s="13"/>
      <c r="NZ30" s="13"/>
      <c r="OA30" s="13"/>
      <c r="OB30" s="13"/>
      <c r="OC30" s="13"/>
      <c r="OD30" s="13"/>
      <c r="OE30" s="13"/>
      <c r="OF30" s="13"/>
      <c r="OG30" s="13"/>
      <c r="OH30" s="13"/>
      <c r="OI30" s="13"/>
      <c r="OJ30" s="13"/>
      <c r="OK30" s="13"/>
      <c r="OL30" s="13"/>
      <c r="OM30" s="13"/>
      <c r="ON30" s="13"/>
      <c r="OO30" s="13"/>
      <c r="OP30" s="13"/>
      <c r="OQ30" s="13"/>
      <c r="OR30" s="13"/>
      <c r="OS30" s="13"/>
      <c r="OT30" s="13"/>
      <c r="OU30" s="13"/>
      <c r="OV30" s="13"/>
      <c r="OW30" s="13"/>
      <c r="OX30" s="13"/>
      <c r="OY30" s="13"/>
      <c r="OZ30" s="13"/>
      <c r="PA30" s="13"/>
      <c r="PB30" s="13"/>
      <c r="PC30" s="13"/>
      <c r="PD30" s="13"/>
      <c r="PE30" s="13"/>
      <c r="PF30" s="13"/>
      <c r="PG30" s="13"/>
      <c r="PH30" s="13"/>
      <c r="PI30" s="13"/>
      <c r="PJ30" s="13"/>
      <c r="PK30" s="13"/>
      <c r="PL30" s="13"/>
      <c r="PM30" s="13"/>
      <c r="PN30" s="13"/>
      <c r="PO30" s="13"/>
    </row>
    <row r="31" spans="1:431" s="14" customFormat="1" ht="25" customHeight="1" x14ac:dyDescent="0.35">
      <c r="A31" s="170" t="s">
        <v>19</v>
      </c>
      <c r="B31" s="99">
        <f>'M&amp;STP SUPERVISOR MGR DATA'!I32</f>
        <v>0</v>
      </c>
      <c r="C31" s="100">
        <f>+'M&amp;STP SUPERVISOR MGR DATA'!L32</f>
        <v>0</v>
      </c>
      <c r="D31" s="101"/>
      <c r="E31" s="257" t="str">
        <f t="shared" si="0"/>
        <v>0.0%</v>
      </c>
      <c r="F31" s="102">
        <f t="shared" si="1"/>
        <v>0</v>
      </c>
      <c r="G31" s="257" t="str">
        <f t="shared" si="2"/>
        <v>0.0%</v>
      </c>
      <c r="H31" s="105"/>
      <c r="I31" s="109"/>
      <c r="J31" s="264" t="str">
        <f t="shared" si="13"/>
        <v>0.0%</v>
      </c>
      <c r="K31" s="103">
        <f t="shared" si="14"/>
        <v>0</v>
      </c>
      <c r="L31" s="264" t="str">
        <f t="shared" si="3"/>
        <v>0.0%</v>
      </c>
      <c r="M31" s="107" t="str">
        <f t="shared" si="16"/>
        <v>0.0%</v>
      </c>
      <c r="N31" s="108">
        <f>'M&amp;STP SUPERVISOR MGR DATA'!F32-(C31+H31)</f>
        <v>0</v>
      </c>
      <c r="O31" s="109"/>
      <c r="P31" s="264" t="str">
        <f t="shared" si="17"/>
        <v>0.0%</v>
      </c>
      <c r="Q31" s="109"/>
      <c r="R31" s="270" t="str">
        <f t="shared" si="4"/>
        <v>0.0%</v>
      </c>
      <c r="S31" s="103">
        <f t="shared" si="5"/>
        <v>0</v>
      </c>
      <c r="T31" s="270" t="str">
        <f t="shared" si="6"/>
        <v>0.0%</v>
      </c>
      <c r="U31" s="110" t="str">
        <f t="shared" si="7"/>
        <v>0.0%</v>
      </c>
      <c r="V31" s="108">
        <f>'M&amp;STP SUPERVISOR MGR DATA'!G32</f>
        <v>0</v>
      </c>
      <c r="W31" s="109"/>
      <c r="X31" s="111" t="str">
        <f>IFERROR(W31/'M&amp;STP SUPERVISOR MGR DATA'!G32,"0.0%")</f>
        <v>0.0%</v>
      </c>
      <c r="Y31" s="112">
        <f t="shared" si="8"/>
        <v>0</v>
      </c>
      <c r="Z31" s="107" t="str">
        <f t="shared" si="9"/>
        <v>0.0%</v>
      </c>
      <c r="AA31" s="113">
        <f>'M&amp;STP SUPERVISOR MGR DATA'!H32</f>
        <v>0</v>
      </c>
      <c r="AB31" s="109"/>
      <c r="AC31" s="175" t="str">
        <f t="shared" si="10"/>
        <v>0.0%</v>
      </c>
      <c r="AD31" s="112">
        <f t="shared" si="11"/>
        <v>0</v>
      </c>
      <c r="AE31" s="104" t="str">
        <f t="shared" si="12"/>
        <v>0.0%</v>
      </c>
      <c r="AF31" s="175" t="str">
        <f t="shared" si="15"/>
        <v>0.0%</v>
      </c>
      <c r="AG31" s="15"/>
      <c r="AH31" s="17"/>
      <c r="AI31" s="18"/>
      <c r="AJ31" s="18"/>
      <c r="AK31" s="44"/>
      <c r="AL31" s="40"/>
      <c r="AM31" s="171"/>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c r="IW31" s="13"/>
      <c r="IX31" s="13"/>
      <c r="IY31" s="13"/>
      <c r="IZ31" s="13"/>
      <c r="JA31" s="13"/>
      <c r="JB31" s="13"/>
      <c r="JC31" s="13"/>
      <c r="JD31" s="13"/>
      <c r="JE31" s="13"/>
      <c r="JF31" s="13"/>
      <c r="JG31" s="13"/>
      <c r="JH31" s="13"/>
      <c r="JI31" s="13"/>
      <c r="JJ31" s="13"/>
      <c r="JK31" s="13"/>
      <c r="JL31" s="13"/>
      <c r="JM31" s="13"/>
      <c r="JN31" s="13"/>
      <c r="JO31" s="13"/>
      <c r="JP31" s="13"/>
      <c r="JQ31" s="13"/>
      <c r="JR31" s="13"/>
      <c r="JS31" s="13"/>
      <c r="JT31" s="13"/>
      <c r="JU31" s="13"/>
      <c r="JV31" s="13"/>
      <c r="JW31" s="13"/>
      <c r="JX31" s="13"/>
      <c r="JY31" s="13"/>
      <c r="JZ31" s="13"/>
      <c r="KA31" s="13"/>
      <c r="KB31" s="13"/>
      <c r="KC31" s="13"/>
      <c r="KD31" s="13"/>
      <c r="KE31" s="13"/>
      <c r="KF31" s="13"/>
      <c r="KG31" s="13"/>
      <c r="KH31" s="13"/>
      <c r="KI31" s="13"/>
      <c r="KJ31" s="13"/>
      <c r="KK31" s="13"/>
      <c r="KL31" s="13"/>
      <c r="KM31" s="13"/>
      <c r="KN31" s="13"/>
      <c r="KO31" s="13"/>
      <c r="KP31" s="13"/>
      <c r="KQ31" s="13"/>
      <c r="KR31" s="13"/>
      <c r="KS31" s="13"/>
      <c r="KT31" s="13"/>
      <c r="KU31" s="13"/>
      <c r="KV31" s="13"/>
      <c r="KW31" s="13"/>
      <c r="KX31" s="13"/>
      <c r="KY31" s="13"/>
      <c r="KZ31" s="13"/>
      <c r="LA31" s="13"/>
      <c r="LB31" s="13"/>
      <c r="LC31" s="13"/>
      <c r="LD31" s="13"/>
      <c r="LE31" s="13"/>
      <c r="LF31" s="13"/>
      <c r="LG31" s="13"/>
      <c r="LH31" s="13"/>
      <c r="LI31" s="13"/>
      <c r="LJ31" s="13"/>
      <c r="LK31" s="13"/>
      <c r="LL31" s="13"/>
      <c r="LM31" s="13"/>
      <c r="LN31" s="13"/>
      <c r="LO31" s="13"/>
      <c r="LP31" s="13"/>
      <c r="LQ31" s="13"/>
      <c r="LR31" s="13"/>
      <c r="LS31" s="13"/>
      <c r="LT31" s="13"/>
      <c r="LU31" s="13"/>
      <c r="LV31" s="13"/>
      <c r="LW31" s="13"/>
      <c r="LX31" s="13"/>
      <c r="LY31" s="13"/>
      <c r="LZ31" s="13"/>
      <c r="MA31" s="13"/>
      <c r="MB31" s="13"/>
      <c r="MC31" s="13"/>
      <c r="MD31" s="13"/>
      <c r="ME31" s="13"/>
      <c r="MF31" s="13"/>
      <c r="MG31" s="13"/>
      <c r="MH31" s="13"/>
      <c r="MI31" s="13"/>
      <c r="MJ31" s="13"/>
      <c r="MK31" s="13"/>
      <c r="ML31" s="13"/>
      <c r="MM31" s="13"/>
      <c r="MN31" s="13"/>
      <c r="MO31" s="13"/>
      <c r="MP31" s="13"/>
      <c r="MQ31" s="13"/>
      <c r="MR31" s="13"/>
      <c r="MS31" s="13"/>
      <c r="MT31" s="13"/>
      <c r="MU31" s="13"/>
      <c r="MV31" s="13"/>
      <c r="MW31" s="13"/>
      <c r="MX31" s="13"/>
      <c r="MY31" s="13"/>
      <c r="MZ31" s="13"/>
      <c r="NA31" s="13"/>
      <c r="NB31" s="13"/>
      <c r="NC31" s="13"/>
      <c r="ND31" s="13"/>
      <c r="NE31" s="13"/>
      <c r="NF31" s="13"/>
      <c r="NG31" s="13"/>
      <c r="NH31" s="13"/>
      <c r="NI31" s="13"/>
      <c r="NJ31" s="13"/>
      <c r="NK31" s="13"/>
      <c r="NL31" s="13"/>
      <c r="NM31" s="13"/>
      <c r="NN31" s="13"/>
      <c r="NO31" s="13"/>
      <c r="NP31" s="13"/>
      <c r="NQ31" s="13"/>
      <c r="NR31" s="13"/>
      <c r="NS31" s="13"/>
      <c r="NT31" s="13"/>
      <c r="NU31" s="13"/>
      <c r="NV31" s="13"/>
      <c r="NW31" s="13"/>
      <c r="NX31" s="13"/>
      <c r="NY31" s="13"/>
      <c r="NZ31" s="13"/>
      <c r="OA31" s="13"/>
      <c r="OB31" s="13"/>
      <c r="OC31" s="13"/>
      <c r="OD31" s="13"/>
      <c r="OE31" s="13"/>
      <c r="OF31" s="13"/>
      <c r="OG31" s="13"/>
      <c r="OH31" s="13"/>
      <c r="OI31" s="13"/>
      <c r="OJ31" s="13"/>
      <c r="OK31" s="13"/>
      <c r="OL31" s="13"/>
      <c r="OM31" s="13"/>
      <c r="ON31" s="13"/>
      <c r="OO31" s="13"/>
      <c r="OP31" s="13"/>
      <c r="OQ31" s="13"/>
      <c r="OR31" s="13"/>
      <c r="OS31" s="13"/>
      <c r="OT31" s="13"/>
      <c r="OU31" s="13"/>
      <c r="OV31" s="13"/>
      <c r="OW31" s="13"/>
      <c r="OX31" s="13"/>
      <c r="OY31" s="13"/>
      <c r="OZ31" s="13"/>
      <c r="PA31" s="13"/>
      <c r="PB31" s="13"/>
      <c r="PC31" s="13"/>
      <c r="PD31" s="13"/>
      <c r="PE31" s="13"/>
      <c r="PF31" s="13"/>
      <c r="PG31" s="13"/>
      <c r="PH31" s="13"/>
      <c r="PI31" s="13"/>
      <c r="PJ31" s="13"/>
      <c r="PK31" s="13"/>
      <c r="PL31" s="13"/>
      <c r="PM31" s="13"/>
      <c r="PN31" s="13"/>
      <c r="PO31" s="13"/>
    </row>
    <row r="32" spans="1:431" s="14" customFormat="1" ht="25" customHeight="1" x14ac:dyDescent="0.35">
      <c r="A32" s="170" t="s">
        <v>20</v>
      </c>
      <c r="B32" s="99">
        <f>'M&amp;STP SUPERVISOR MGR DATA'!I33</f>
        <v>0</v>
      </c>
      <c r="C32" s="100">
        <f>+'M&amp;STP SUPERVISOR MGR DATA'!L33</f>
        <v>0</v>
      </c>
      <c r="D32" s="101"/>
      <c r="E32" s="257" t="str">
        <f t="shared" si="0"/>
        <v>0.0%</v>
      </c>
      <c r="F32" s="102">
        <f t="shared" si="1"/>
        <v>0</v>
      </c>
      <c r="G32" s="257" t="str">
        <f t="shared" si="2"/>
        <v>0.0%</v>
      </c>
      <c r="H32" s="105"/>
      <c r="I32" s="109"/>
      <c r="J32" s="264" t="str">
        <f t="shared" si="13"/>
        <v>0.0%</v>
      </c>
      <c r="K32" s="103">
        <f t="shared" si="14"/>
        <v>0</v>
      </c>
      <c r="L32" s="264" t="str">
        <f t="shared" si="3"/>
        <v>0.0%</v>
      </c>
      <c r="M32" s="107" t="str">
        <f t="shared" si="16"/>
        <v>0.0%</v>
      </c>
      <c r="N32" s="108">
        <f>'M&amp;STP SUPERVISOR MGR DATA'!F33-(C32+H32)</f>
        <v>0</v>
      </c>
      <c r="O32" s="109"/>
      <c r="P32" s="264" t="str">
        <f t="shared" si="17"/>
        <v>0.0%</v>
      </c>
      <c r="Q32" s="109"/>
      <c r="R32" s="270" t="str">
        <f t="shared" si="4"/>
        <v>0.0%</v>
      </c>
      <c r="S32" s="103">
        <f t="shared" si="5"/>
        <v>0</v>
      </c>
      <c r="T32" s="270" t="str">
        <f t="shared" si="6"/>
        <v>0.0%</v>
      </c>
      <c r="U32" s="110" t="str">
        <f t="shared" si="7"/>
        <v>0.0%</v>
      </c>
      <c r="V32" s="108">
        <f>'M&amp;STP SUPERVISOR MGR DATA'!G33</f>
        <v>0</v>
      </c>
      <c r="W32" s="109"/>
      <c r="X32" s="111" t="str">
        <f>IFERROR(W32/'M&amp;STP SUPERVISOR MGR DATA'!G33,"0.0%")</f>
        <v>0.0%</v>
      </c>
      <c r="Y32" s="112">
        <f t="shared" si="8"/>
        <v>0</v>
      </c>
      <c r="Z32" s="107" t="str">
        <f t="shared" si="9"/>
        <v>0.0%</v>
      </c>
      <c r="AA32" s="113">
        <f>'M&amp;STP SUPERVISOR MGR DATA'!H33</f>
        <v>0</v>
      </c>
      <c r="AB32" s="109"/>
      <c r="AC32" s="175" t="str">
        <f t="shared" si="10"/>
        <v>0.0%</v>
      </c>
      <c r="AD32" s="112">
        <f t="shared" si="11"/>
        <v>0</v>
      </c>
      <c r="AE32" s="104" t="str">
        <f t="shared" si="12"/>
        <v>0.0%</v>
      </c>
      <c r="AF32" s="175" t="str">
        <f t="shared" si="15"/>
        <v>0.0%</v>
      </c>
      <c r="AG32" s="15"/>
      <c r="AH32" s="21"/>
      <c r="AI32" s="18"/>
      <c r="AJ32" s="18"/>
      <c r="AK32" s="44"/>
      <c r="AL32" s="40"/>
      <c r="AM32" s="171"/>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c r="IW32" s="13"/>
      <c r="IX32" s="13"/>
      <c r="IY32" s="13"/>
      <c r="IZ32" s="13"/>
      <c r="JA32" s="13"/>
      <c r="JB32" s="13"/>
      <c r="JC32" s="13"/>
      <c r="JD32" s="13"/>
      <c r="JE32" s="13"/>
      <c r="JF32" s="13"/>
      <c r="JG32" s="13"/>
      <c r="JH32" s="13"/>
      <c r="JI32" s="13"/>
      <c r="JJ32" s="13"/>
      <c r="JK32" s="13"/>
      <c r="JL32" s="13"/>
      <c r="JM32" s="13"/>
      <c r="JN32" s="13"/>
      <c r="JO32" s="13"/>
      <c r="JP32" s="13"/>
      <c r="JQ32" s="13"/>
      <c r="JR32" s="13"/>
      <c r="JS32" s="13"/>
      <c r="JT32" s="13"/>
      <c r="JU32" s="13"/>
      <c r="JV32" s="13"/>
      <c r="JW32" s="13"/>
      <c r="JX32" s="13"/>
      <c r="JY32" s="13"/>
      <c r="JZ32" s="13"/>
      <c r="KA32" s="13"/>
      <c r="KB32" s="13"/>
      <c r="KC32" s="13"/>
      <c r="KD32" s="13"/>
      <c r="KE32" s="13"/>
      <c r="KF32" s="13"/>
      <c r="KG32" s="13"/>
      <c r="KH32" s="13"/>
      <c r="KI32" s="13"/>
      <c r="KJ32" s="13"/>
      <c r="KK32" s="13"/>
      <c r="KL32" s="13"/>
      <c r="KM32" s="13"/>
      <c r="KN32" s="13"/>
      <c r="KO32" s="13"/>
      <c r="KP32" s="13"/>
      <c r="KQ32" s="13"/>
      <c r="KR32" s="13"/>
      <c r="KS32" s="13"/>
      <c r="KT32" s="13"/>
      <c r="KU32" s="13"/>
      <c r="KV32" s="13"/>
      <c r="KW32" s="13"/>
      <c r="KX32" s="13"/>
      <c r="KY32" s="13"/>
      <c r="KZ32" s="13"/>
      <c r="LA32" s="13"/>
      <c r="LB32" s="13"/>
      <c r="LC32" s="13"/>
      <c r="LD32" s="13"/>
      <c r="LE32" s="13"/>
      <c r="LF32" s="13"/>
      <c r="LG32" s="13"/>
      <c r="LH32" s="13"/>
      <c r="LI32" s="13"/>
      <c r="LJ32" s="13"/>
      <c r="LK32" s="13"/>
      <c r="LL32" s="13"/>
      <c r="LM32" s="13"/>
      <c r="LN32" s="13"/>
      <c r="LO32" s="13"/>
      <c r="LP32" s="13"/>
      <c r="LQ32" s="13"/>
      <c r="LR32" s="13"/>
      <c r="LS32" s="13"/>
      <c r="LT32" s="13"/>
      <c r="LU32" s="13"/>
      <c r="LV32" s="13"/>
      <c r="LW32" s="13"/>
      <c r="LX32" s="13"/>
      <c r="LY32" s="13"/>
      <c r="LZ32" s="13"/>
      <c r="MA32" s="13"/>
      <c r="MB32" s="13"/>
      <c r="MC32" s="13"/>
      <c r="MD32" s="13"/>
      <c r="ME32" s="13"/>
      <c r="MF32" s="13"/>
      <c r="MG32" s="13"/>
      <c r="MH32" s="13"/>
      <c r="MI32" s="13"/>
      <c r="MJ32" s="13"/>
      <c r="MK32" s="13"/>
      <c r="ML32" s="13"/>
      <c r="MM32" s="13"/>
      <c r="MN32" s="13"/>
      <c r="MO32" s="13"/>
      <c r="MP32" s="13"/>
      <c r="MQ32" s="13"/>
      <c r="MR32" s="13"/>
      <c r="MS32" s="13"/>
      <c r="MT32" s="13"/>
      <c r="MU32" s="13"/>
      <c r="MV32" s="13"/>
      <c r="MW32" s="13"/>
      <c r="MX32" s="13"/>
      <c r="MY32" s="13"/>
      <c r="MZ32" s="13"/>
      <c r="NA32" s="13"/>
      <c r="NB32" s="13"/>
      <c r="NC32" s="13"/>
      <c r="ND32" s="13"/>
      <c r="NE32" s="13"/>
      <c r="NF32" s="13"/>
      <c r="NG32" s="13"/>
      <c r="NH32" s="13"/>
      <c r="NI32" s="13"/>
      <c r="NJ32" s="13"/>
      <c r="NK32" s="13"/>
      <c r="NL32" s="13"/>
      <c r="NM32" s="13"/>
      <c r="NN32" s="13"/>
      <c r="NO32" s="13"/>
      <c r="NP32" s="13"/>
      <c r="NQ32" s="13"/>
      <c r="NR32" s="13"/>
      <c r="NS32" s="13"/>
      <c r="NT32" s="13"/>
      <c r="NU32" s="13"/>
      <c r="NV32" s="13"/>
      <c r="NW32" s="13"/>
      <c r="NX32" s="13"/>
      <c r="NY32" s="13"/>
      <c r="NZ32" s="13"/>
      <c r="OA32" s="13"/>
      <c r="OB32" s="13"/>
      <c r="OC32" s="13"/>
      <c r="OD32" s="13"/>
      <c r="OE32" s="13"/>
      <c r="OF32" s="13"/>
      <c r="OG32" s="13"/>
      <c r="OH32" s="13"/>
      <c r="OI32" s="13"/>
      <c r="OJ32" s="13"/>
      <c r="OK32" s="13"/>
      <c r="OL32" s="13"/>
      <c r="OM32" s="13"/>
      <c r="ON32" s="13"/>
      <c r="OO32" s="13"/>
      <c r="OP32" s="13"/>
      <c r="OQ32" s="13"/>
      <c r="OR32" s="13"/>
      <c r="OS32" s="13"/>
      <c r="OT32" s="13"/>
      <c r="OU32" s="13"/>
      <c r="OV32" s="13"/>
      <c r="OW32" s="13"/>
      <c r="OX32" s="13"/>
      <c r="OY32" s="13"/>
      <c r="OZ32" s="13"/>
      <c r="PA32" s="13"/>
      <c r="PB32" s="13"/>
      <c r="PC32" s="13"/>
      <c r="PD32" s="13"/>
      <c r="PE32" s="13"/>
      <c r="PF32" s="13"/>
      <c r="PG32" s="13"/>
      <c r="PH32" s="13"/>
      <c r="PI32" s="13"/>
      <c r="PJ32" s="13"/>
      <c r="PK32" s="13"/>
      <c r="PL32" s="13"/>
      <c r="PM32" s="13"/>
      <c r="PN32" s="13"/>
      <c r="PO32" s="13"/>
    </row>
    <row r="33" spans="1:431" s="14" customFormat="1" ht="25" customHeight="1" thickBot="1" x14ac:dyDescent="0.4">
      <c r="A33" s="241" t="s">
        <v>76</v>
      </c>
      <c r="B33" s="253">
        <f>'M&amp;STP SUPERVISOR MGR DATA'!I34</f>
        <v>0</v>
      </c>
      <c r="C33" s="254">
        <f>+'M&amp;STP SUPERVISOR MGR DATA'!L34</f>
        <v>0</v>
      </c>
      <c r="D33" s="242"/>
      <c r="E33" s="258" t="str">
        <f t="shared" si="0"/>
        <v>0.0%</v>
      </c>
      <c r="F33" s="259">
        <f t="shared" si="1"/>
        <v>0</v>
      </c>
      <c r="G33" s="258" t="str">
        <f t="shared" si="2"/>
        <v>0.0%</v>
      </c>
      <c r="H33" s="243"/>
      <c r="I33" s="244"/>
      <c r="J33" s="265" t="str">
        <f t="shared" si="13"/>
        <v>0.0%</v>
      </c>
      <c r="K33" s="266">
        <f t="shared" si="14"/>
        <v>0</v>
      </c>
      <c r="L33" s="265" t="str">
        <f t="shared" si="3"/>
        <v>0.0%</v>
      </c>
      <c r="M33" s="273" t="str">
        <f t="shared" si="16"/>
        <v>0.0%</v>
      </c>
      <c r="N33" s="267">
        <f>'M&amp;STP SUPERVISOR MGR DATA'!F34-(C33+H33)</f>
        <v>0</v>
      </c>
      <c r="O33" s="244"/>
      <c r="P33" s="265" t="str">
        <f t="shared" si="17"/>
        <v>0.0%</v>
      </c>
      <c r="Q33" s="244"/>
      <c r="R33" s="271" t="str">
        <f t="shared" si="4"/>
        <v>0.0%</v>
      </c>
      <c r="S33" s="266">
        <f t="shared" si="5"/>
        <v>0</v>
      </c>
      <c r="T33" s="271" t="str">
        <f t="shared" si="6"/>
        <v>0.0%</v>
      </c>
      <c r="U33" s="272" t="str">
        <f t="shared" si="7"/>
        <v>0.0%</v>
      </c>
      <c r="V33" s="267">
        <f>'M&amp;STP SUPERVISOR MGR DATA'!G34</f>
        <v>0</v>
      </c>
      <c r="W33" s="244"/>
      <c r="X33" s="287" t="str">
        <f>IFERROR(W33/'M&amp;STP SUPERVISOR MGR DATA'!G34,"0.0%")</f>
        <v>0.0%</v>
      </c>
      <c r="Y33" s="288">
        <f t="shared" si="8"/>
        <v>0</v>
      </c>
      <c r="Z33" s="273" t="str">
        <f t="shared" si="9"/>
        <v>0.0%</v>
      </c>
      <c r="AA33" s="289">
        <f>'M&amp;STP SUPERVISOR MGR DATA'!H34</f>
        <v>0</v>
      </c>
      <c r="AB33" s="244"/>
      <c r="AC33" s="313" t="str">
        <f t="shared" si="10"/>
        <v>0.0%</v>
      </c>
      <c r="AD33" s="288">
        <f t="shared" si="11"/>
        <v>0</v>
      </c>
      <c r="AE33" s="315" t="str">
        <f t="shared" si="12"/>
        <v>0.0%</v>
      </c>
      <c r="AF33" s="313" t="str">
        <f t="shared" si="15"/>
        <v>0.0%</v>
      </c>
      <c r="AG33" s="245"/>
      <c r="AH33" s="246"/>
      <c r="AI33" s="245"/>
      <c r="AJ33" s="247"/>
      <c r="AK33" s="248"/>
      <c r="AL33" s="249"/>
      <c r="AM33" s="250"/>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c r="IW33" s="13"/>
      <c r="IX33" s="13"/>
      <c r="IY33" s="13"/>
      <c r="IZ33" s="13"/>
      <c r="JA33" s="13"/>
      <c r="JB33" s="13"/>
      <c r="JC33" s="13"/>
      <c r="JD33" s="13"/>
      <c r="JE33" s="13"/>
      <c r="JF33" s="13"/>
      <c r="JG33" s="13"/>
      <c r="JH33" s="13"/>
      <c r="JI33" s="13"/>
      <c r="JJ33" s="13"/>
      <c r="JK33" s="13"/>
      <c r="JL33" s="13"/>
      <c r="JM33" s="13"/>
      <c r="JN33" s="13"/>
      <c r="JO33" s="13"/>
      <c r="JP33" s="13"/>
      <c r="JQ33" s="13"/>
      <c r="JR33" s="13"/>
      <c r="JS33" s="13"/>
      <c r="JT33" s="13"/>
      <c r="JU33" s="13"/>
      <c r="JV33" s="13"/>
      <c r="JW33" s="13"/>
      <c r="JX33" s="13"/>
      <c r="JY33" s="13"/>
      <c r="JZ33" s="13"/>
      <c r="KA33" s="13"/>
      <c r="KB33" s="13"/>
      <c r="KC33" s="13"/>
      <c r="KD33" s="13"/>
      <c r="KE33" s="13"/>
      <c r="KF33" s="13"/>
      <c r="KG33" s="13"/>
      <c r="KH33" s="13"/>
      <c r="KI33" s="13"/>
      <c r="KJ33" s="13"/>
      <c r="KK33" s="13"/>
      <c r="KL33" s="13"/>
      <c r="KM33" s="13"/>
      <c r="KN33" s="13"/>
      <c r="KO33" s="13"/>
      <c r="KP33" s="13"/>
      <c r="KQ33" s="13"/>
      <c r="KR33" s="13"/>
      <c r="KS33" s="13"/>
      <c r="KT33" s="13"/>
      <c r="KU33" s="13"/>
      <c r="KV33" s="13"/>
      <c r="KW33" s="13"/>
      <c r="KX33" s="13"/>
      <c r="KY33" s="13"/>
      <c r="KZ33" s="13"/>
      <c r="LA33" s="13"/>
      <c r="LB33" s="13"/>
      <c r="LC33" s="13"/>
      <c r="LD33" s="13"/>
      <c r="LE33" s="13"/>
      <c r="LF33" s="13"/>
      <c r="LG33" s="13"/>
      <c r="LH33" s="13"/>
      <c r="LI33" s="13"/>
      <c r="LJ33" s="13"/>
      <c r="LK33" s="13"/>
      <c r="LL33" s="13"/>
      <c r="LM33" s="13"/>
      <c r="LN33" s="13"/>
      <c r="LO33" s="13"/>
      <c r="LP33" s="13"/>
      <c r="LQ33" s="13"/>
      <c r="LR33" s="13"/>
      <c r="LS33" s="13"/>
      <c r="LT33" s="13"/>
      <c r="LU33" s="13"/>
      <c r="LV33" s="13"/>
      <c r="LW33" s="13"/>
      <c r="LX33" s="13"/>
      <c r="LY33" s="13"/>
      <c r="LZ33" s="13"/>
      <c r="MA33" s="13"/>
      <c r="MB33" s="13"/>
      <c r="MC33" s="13"/>
      <c r="MD33" s="13"/>
      <c r="ME33" s="13"/>
      <c r="MF33" s="13"/>
      <c r="MG33" s="13"/>
      <c r="MH33" s="13"/>
      <c r="MI33" s="13"/>
      <c r="MJ33" s="13"/>
      <c r="MK33" s="13"/>
      <c r="ML33" s="13"/>
      <c r="MM33" s="13"/>
      <c r="MN33" s="13"/>
      <c r="MO33" s="13"/>
      <c r="MP33" s="13"/>
      <c r="MQ33" s="13"/>
      <c r="MR33" s="13"/>
      <c r="MS33" s="13"/>
      <c r="MT33" s="13"/>
      <c r="MU33" s="13"/>
      <c r="MV33" s="13"/>
      <c r="MW33" s="13"/>
      <c r="MX33" s="13"/>
      <c r="MY33" s="13"/>
      <c r="MZ33" s="13"/>
      <c r="NA33" s="13"/>
      <c r="NB33" s="13"/>
      <c r="NC33" s="13"/>
      <c r="ND33" s="13"/>
      <c r="NE33" s="13"/>
      <c r="NF33" s="13"/>
      <c r="NG33" s="13"/>
      <c r="NH33" s="13"/>
      <c r="NI33" s="13"/>
      <c r="NJ33" s="13"/>
      <c r="NK33" s="13"/>
      <c r="NL33" s="13"/>
      <c r="NM33" s="13"/>
      <c r="NN33" s="13"/>
      <c r="NO33" s="13"/>
      <c r="NP33" s="13"/>
      <c r="NQ33" s="13"/>
      <c r="NR33" s="13"/>
      <c r="NS33" s="13"/>
      <c r="NT33" s="13"/>
      <c r="NU33" s="13"/>
      <c r="NV33" s="13"/>
      <c r="NW33" s="13"/>
      <c r="NX33" s="13"/>
      <c r="NY33" s="13"/>
      <c r="NZ33" s="13"/>
      <c r="OA33" s="13"/>
      <c r="OB33" s="13"/>
      <c r="OC33" s="13"/>
      <c r="OD33" s="13"/>
      <c r="OE33" s="13"/>
      <c r="OF33" s="13"/>
      <c r="OG33" s="13"/>
      <c r="OH33" s="13"/>
      <c r="OI33" s="13"/>
      <c r="OJ33" s="13"/>
      <c r="OK33" s="13"/>
      <c r="OL33" s="13"/>
      <c r="OM33" s="13"/>
      <c r="ON33" s="13"/>
      <c r="OO33" s="13"/>
      <c r="OP33" s="13"/>
      <c r="OQ33" s="13"/>
      <c r="OR33" s="13"/>
      <c r="OS33" s="13"/>
      <c r="OT33" s="13"/>
      <c r="OU33" s="13"/>
      <c r="OV33" s="13"/>
      <c r="OW33" s="13"/>
      <c r="OX33" s="13"/>
      <c r="OY33" s="13"/>
      <c r="OZ33" s="13"/>
      <c r="PA33" s="13"/>
      <c r="PB33" s="13"/>
      <c r="PC33" s="13"/>
      <c r="PD33" s="13"/>
      <c r="PE33" s="13"/>
      <c r="PF33" s="13"/>
      <c r="PG33" s="13"/>
      <c r="PH33" s="13"/>
      <c r="PI33" s="13"/>
      <c r="PJ33" s="13"/>
      <c r="PK33" s="13"/>
      <c r="PL33" s="13"/>
      <c r="PM33" s="13"/>
      <c r="PN33" s="13"/>
      <c r="PO33" s="13"/>
    </row>
    <row r="34" spans="1:431" s="13" customFormat="1" ht="25" customHeight="1" thickBot="1" x14ac:dyDescent="0.4">
      <c r="A34" s="46"/>
      <c r="B34" s="148"/>
      <c r="C34" s="148"/>
      <c r="D34" s="149"/>
      <c r="E34" s="150"/>
      <c r="F34" s="148"/>
      <c r="G34" s="150"/>
      <c r="H34" s="149"/>
      <c r="I34" s="149"/>
      <c r="J34" s="153"/>
      <c r="K34" s="151"/>
      <c r="L34" s="153"/>
      <c r="M34" s="153"/>
      <c r="N34" s="151"/>
      <c r="O34" s="149"/>
      <c r="P34" s="153"/>
      <c r="Q34" s="149"/>
      <c r="R34" s="154"/>
      <c r="S34" s="155"/>
      <c r="T34" s="156"/>
      <c r="U34" s="154"/>
      <c r="V34" s="151"/>
      <c r="W34" s="149"/>
      <c r="X34" s="154"/>
      <c r="Y34" s="157"/>
      <c r="Z34" s="153"/>
      <c r="AA34" s="157"/>
      <c r="AB34" s="149"/>
      <c r="AC34" s="152"/>
      <c r="AD34" s="157"/>
      <c r="AE34" s="152"/>
      <c r="AF34" s="152"/>
      <c r="AG34" s="93"/>
      <c r="AH34" s="93"/>
      <c r="AI34" s="93"/>
      <c r="AJ34" s="93"/>
      <c r="AK34" s="94"/>
      <c r="AL34" s="96"/>
      <c r="AM34" s="96"/>
    </row>
    <row r="35" spans="1:431" s="279" customFormat="1" ht="28.5" customHeight="1" thickBot="1" x14ac:dyDescent="0.4">
      <c r="A35" s="95" t="s">
        <v>91</v>
      </c>
      <c r="B35" s="115">
        <f>SUM(B3:B33)</f>
        <v>0</v>
      </c>
      <c r="C35" s="276">
        <f>SUM(C3:C33)</f>
        <v>0</v>
      </c>
      <c r="D35" s="277">
        <f>SUM(D3:D33)</f>
        <v>0</v>
      </c>
      <c r="E35" s="116" t="str">
        <f>IFERROR(D35/C35,"0.0%")</f>
        <v>0.0%</v>
      </c>
      <c r="F35" s="117">
        <f>SUM(F3:F33)</f>
        <v>0</v>
      </c>
      <c r="G35" s="116" t="str">
        <f>IFERROR(F35/C35,"0.0%")</f>
        <v>0.0%</v>
      </c>
      <c r="H35" s="115">
        <f>SUM(H3:H33)</f>
        <v>0</v>
      </c>
      <c r="I35" s="117">
        <f>SUM(I3:I33)</f>
        <v>0</v>
      </c>
      <c r="J35" s="119" t="str">
        <f>IFERROR(I35/H35,"0.0%")</f>
        <v>0.0%</v>
      </c>
      <c r="K35" s="117">
        <f>H35-I35</f>
        <v>0</v>
      </c>
      <c r="L35" s="119" t="str">
        <f>IFERROR(K35/H35,"0.0%")</f>
        <v>0.0%</v>
      </c>
      <c r="M35" s="120" t="str">
        <f>IFERROR((C35+I35)/(C35+H35),"0.0%")</f>
        <v>0.0%</v>
      </c>
      <c r="N35" s="117">
        <f>SUM(N3:N33)</f>
        <v>0</v>
      </c>
      <c r="O35" s="117">
        <f>SUM(O3:O33)</f>
        <v>0</v>
      </c>
      <c r="P35" s="119" t="str">
        <f>IFERROR(O35/N35,"0.0%")</f>
        <v>0.0%</v>
      </c>
      <c r="Q35" s="117">
        <f>SUM(Q3:Q33)</f>
        <v>0</v>
      </c>
      <c r="R35" s="121" t="str">
        <f>IFERROR(Q35/N35,"0.0%")</f>
        <v>0.0%</v>
      </c>
      <c r="S35" s="117">
        <f t="shared" si="5"/>
        <v>0</v>
      </c>
      <c r="T35" s="122" t="str">
        <f>IFERROR(S35/N35,"0.0%")</f>
        <v>0.0%</v>
      </c>
      <c r="U35" s="123" t="str">
        <f>IFERROR((S35+Q35)/N35,"0.0%")</f>
        <v>0.0%</v>
      </c>
      <c r="V35" s="115">
        <f>SUM(V3:V33)</f>
        <v>0</v>
      </c>
      <c r="W35" s="117">
        <f>SUM(W3:W33)</f>
        <v>0</v>
      </c>
      <c r="X35" s="124" t="str">
        <f>IFERROR(W35/V35,"0.0%")</f>
        <v>0.0%</v>
      </c>
      <c r="Y35" s="117">
        <f>SUM(Y3:Y33)</f>
        <v>0</v>
      </c>
      <c r="Z35" s="125" t="str">
        <f>IFERROR(Y35/V35,"0.0%")</f>
        <v>0.0%</v>
      </c>
      <c r="AA35" s="115">
        <f>SUM(AA3:AA33)</f>
        <v>0</v>
      </c>
      <c r="AB35" s="117">
        <f>SUM(AB3:AB33)</f>
        <v>0</v>
      </c>
      <c r="AC35" s="174" t="str">
        <f>IFERROR(AB35/AA35,"0.0%")</f>
        <v>0.0%</v>
      </c>
      <c r="AD35" s="117">
        <f>SUM(AD3:AD33)</f>
        <v>0</v>
      </c>
      <c r="AE35" s="118" t="str">
        <f>IFERROR(AD35/AA35,"0.0%")</f>
        <v>0.0%</v>
      </c>
      <c r="AF35" s="274" t="str">
        <f>IFERROR((C35+I35+O35+W35+AB35)/B35,"0.0%")</f>
        <v>0.0%</v>
      </c>
      <c r="AG35" s="176"/>
      <c r="AH35" s="176"/>
      <c r="AI35" s="176"/>
      <c r="AJ35" s="176"/>
      <c r="AK35" s="177"/>
      <c r="AL35" s="275"/>
      <c r="AM35" s="275"/>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row>
    <row r="36" spans="1:431" s="8" customFormat="1" ht="15" thickBot="1" x14ac:dyDescent="0.4">
      <c r="B36" s="9"/>
      <c r="C36" s="9"/>
      <c r="D36" s="9"/>
      <c r="F36" s="9"/>
      <c r="G36" s="9"/>
      <c r="H36" s="9"/>
      <c r="I36" s="9"/>
      <c r="J36" s="9"/>
      <c r="K36" s="9"/>
      <c r="L36" s="9"/>
      <c r="M36" s="9"/>
      <c r="N36" s="9"/>
      <c r="O36" s="9"/>
      <c r="P36" s="9"/>
      <c r="Q36" s="9"/>
      <c r="R36" s="9"/>
      <c r="S36" s="9"/>
      <c r="T36" s="9"/>
      <c r="U36" s="9"/>
      <c r="V36" s="9"/>
      <c r="W36" s="9"/>
      <c r="X36" s="9"/>
      <c r="Y36" s="9"/>
      <c r="Z36" s="9"/>
      <c r="AA36" s="3"/>
      <c r="AB36" s="3"/>
      <c r="AC36" s="3"/>
      <c r="AD36" s="3"/>
      <c r="AE36" s="3"/>
      <c r="AF36" s="3"/>
      <c r="AG36" s="97" t="str">
        <f>"Yes   "&amp;TEXT(COUNTIF($AG$3:$AG$33, "Yes"), 0)</f>
        <v>Yes   0</v>
      </c>
      <c r="AH36" s="97" t="str">
        <f>"Yes   "&amp;TEXT(COUNTIF($AH$3:$AH$33, "Yes"), 0)</f>
        <v>Yes   0</v>
      </c>
      <c r="AI36" s="97" t="str">
        <f>"Yes   "&amp;TEXT(COUNTIF($AI$3:$AI$33, "Yes"), 0)</f>
        <v>Yes   0</v>
      </c>
      <c r="AJ36" s="97" t="str">
        <f>"Yes   "&amp;TEXT(COUNTIF($AJ$3:$AJ$33, "Yes"), 0)</f>
        <v>Yes   0</v>
      </c>
      <c r="AK36" s="97" t="str">
        <f>"Yes   "&amp;TEXT(COUNTIF($AK$3:$AK$33, "Yes"), 0)</f>
        <v>Yes   0</v>
      </c>
      <c r="AL36" s="97" t="str">
        <f>"Yes   "&amp;TEXT(COUNTIF($AL$3:$AL$33, "Yes"), 0)</f>
        <v>Yes   0</v>
      </c>
      <c r="AM36" s="97" t="str">
        <f>"Yes   "&amp;TEXT(COUNTIF($AM$3:$AM$33, "Yes"), 0)</f>
        <v>Yes   0</v>
      </c>
      <c r="AN36" s="3"/>
      <c r="AO36" s="3"/>
      <c r="AP36" s="3"/>
      <c r="AQ36" s="3"/>
      <c r="AR36" s="3"/>
      <c r="AS36" s="3"/>
      <c r="AT36" s="3"/>
      <c r="AU36" s="3"/>
      <c r="AV36" s="3"/>
      <c r="AW36" s="3"/>
      <c r="AX36" s="3"/>
      <c r="AY36" s="3"/>
      <c r="AZ36" s="3"/>
      <c r="BA36" s="3"/>
      <c r="BB36" s="3"/>
      <c r="BC36" s="3"/>
      <c r="BD36" s="3"/>
      <c r="BE36" s="3"/>
      <c r="BF36" s="3"/>
      <c r="BG36" s="3"/>
      <c r="BH36" s="3"/>
      <c r="BI36" s="3"/>
      <c r="BJ36" s="3"/>
    </row>
    <row r="37" spans="1:431" s="8" customFormat="1" ht="19.5" thickTop="1" thickBot="1" x14ac:dyDescent="0.5">
      <c r="A37" s="39" t="s">
        <v>57</v>
      </c>
      <c r="B37" s="126" t="s">
        <v>110</v>
      </c>
      <c r="C37" s="178">
        <f>C35+H35</f>
        <v>0</v>
      </c>
      <c r="D37" s="204" t="s">
        <v>123</v>
      </c>
      <c r="E37" s="203"/>
      <c r="F37" s="127"/>
      <c r="G37" s="127"/>
      <c r="H37" s="127"/>
      <c r="I37" s="127"/>
      <c r="J37" s="127"/>
      <c r="K37" s="127"/>
      <c r="L37" s="127"/>
      <c r="M37" s="127"/>
      <c r="N37" s="127"/>
      <c r="O37" s="127"/>
      <c r="P37" s="127"/>
      <c r="Q37" s="127"/>
      <c r="R37" s="127"/>
      <c r="S37" s="128"/>
      <c r="U37" s="77" t="s">
        <v>98</v>
      </c>
      <c r="V37" s="22"/>
      <c r="W37" s="22"/>
      <c r="X37" s="9"/>
      <c r="Y37" s="9"/>
      <c r="Z37" s="20"/>
      <c r="AA37" s="3"/>
      <c r="AB37" s="3"/>
      <c r="AC37" s="3"/>
      <c r="AD37" s="3"/>
      <c r="AE37" s="3"/>
      <c r="AF37" s="3"/>
      <c r="AG37" s="97" t="str">
        <f>"No   "&amp;TEXT(COUNTIF($AG$3:$AG$33, "No"), 0)</f>
        <v>No   0</v>
      </c>
      <c r="AH37" s="97" t="str">
        <f>"No   "&amp;TEXT(COUNTIF($AH$3:$AH$33, "No"), 0)</f>
        <v>No   0</v>
      </c>
      <c r="AI37" s="97" t="str">
        <f>"No   "&amp;TEXT(COUNTIF($AI$3:$AI$33, "No"), 0)</f>
        <v>No   0</v>
      </c>
      <c r="AJ37" s="97" t="str">
        <f>"No   "&amp;TEXT(COUNTIF($AJ$3:$AJ$33, "No"), 0)</f>
        <v>No   0</v>
      </c>
      <c r="AK37" s="97" t="str">
        <f>"No   "&amp;TEXT(COUNTIF($AK$3:$AK$33, "No"), 0)</f>
        <v>No   0</v>
      </c>
      <c r="AL37" s="97" t="str">
        <f>"No   "&amp;TEXT(COUNTIF($AL$3:$AL$33, "No"), 0)</f>
        <v>No   0</v>
      </c>
      <c r="AM37" s="97" t="str">
        <f>"No   "&amp;TEXT(COUNTIF($AM$3:$AM$33, "No"), 0)</f>
        <v>No   0</v>
      </c>
      <c r="AN37" s="3"/>
      <c r="AO37" s="3"/>
      <c r="AP37" s="3"/>
      <c r="AQ37" s="3"/>
      <c r="AR37" s="3"/>
      <c r="AS37" s="3"/>
      <c r="AT37" s="3"/>
      <c r="AU37" s="3"/>
      <c r="AV37" s="3"/>
      <c r="AW37" s="3"/>
      <c r="AX37" s="3"/>
      <c r="AY37" s="3"/>
      <c r="AZ37" s="3"/>
      <c r="BA37" s="3"/>
      <c r="BB37" s="3"/>
      <c r="BC37" s="3"/>
      <c r="BD37" s="3"/>
      <c r="BE37" s="3"/>
      <c r="BF37" s="3"/>
      <c r="BG37" s="3"/>
      <c r="BH37" s="3"/>
      <c r="BI37" s="3"/>
      <c r="BJ37" s="3"/>
    </row>
    <row r="38" spans="1:431" s="8" customFormat="1" ht="18.5" x14ac:dyDescent="0.45">
      <c r="A38" s="25" t="s">
        <v>48</v>
      </c>
      <c r="B38" s="130"/>
      <c r="C38" s="131">
        <f>C35+I35</f>
        <v>0</v>
      </c>
      <c r="D38" s="184"/>
      <c r="E38" s="185" t="s">
        <v>122</v>
      </c>
      <c r="F38" s="186"/>
      <c r="G38" s="185" t="s">
        <v>124</v>
      </c>
      <c r="H38" s="185" t="s">
        <v>125</v>
      </c>
      <c r="I38" s="187" t="s">
        <v>126</v>
      </c>
      <c r="J38" s="201">
        <f>K35/J40</f>
        <v>0</v>
      </c>
      <c r="K38" s="188"/>
      <c r="L38" s="185" t="s">
        <v>111</v>
      </c>
      <c r="M38" s="185"/>
      <c r="N38" s="185" t="s">
        <v>112</v>
      </c>
      <c r="O38" s="188"/>
      <c r="P38" s="188" t="s">
        <v>114</v>
      </c>
      <c r="Q38" s="188"/>
      <c r="R38" s="189" t="s">
        <v>113</v>
      </c>
      <c r="S38" s="132"/>
      <c r="U38" s="66" t="s">
        <v>96</v>
      </c>
      <c r="V38" s="67">
        <f>COUNTIF('M&amp;STP SUPERVISOR MGR DATA'!F4:F7, "&gt; 0")</f>
        <v>0</v>
      </c>
      <c r="W38" s="68">
        <f>IFERROR(V38/(V38+V39),"0.0%")</f>
        <v>0</v>
      </c>
      <c r="X38" s="69">
        <f>'M&amp;STP SUPERVISOR MGR DATA'!J36</f>
        <v>0</v>
      </c>
      <c r="Y38" s="147">
        <f>X38/936423</f>
        <v>0</v>
      </c>
      <c r="Z38" s="20"/>
      <c r="AA38" s="3"/>
      <c r="AB38" s="3"/>
      <c r="AC38" s="3"/>
      <c r="AD38" s="3"/>
      <c r="AE38" s="3"/>
      <c r="AF38" s="3"/>
      <c r="AG38" s="97" t="str">
        <f>"N/A   "&amp;TEXT(COUNTIF($AG$3:$AG$33, "N/A"), 0)</f>
        <v>N/A   0</v>
      </c>
      <c r="AH38" s="97" t="str">
        <f>"N/A   "&amp;TEXT(COUNTIF($AH$3:$AH$33, "N/A"), 0)</f>
        <v>N/A   0</v>
      </c>
      <c r="AI38" s="97" t="str">
        <f>"N/A   "&amp;TEXT(COUNTIF($AI$3:$AI$33, "N/A"), 0)</f>
        <v>N/A   0</v>
      </c>
      <c r="AJ38" s="97" t="str">
        <f>"N/A   "&amp;TEXT(COUNTIF($AJ$3:$AJ$33, "N/A"), 0)</f>
        <v>N/A   0</v>
      </c>
      <c r="AK38" s="97" t="str">
        <f>"N/A   "&amp;TEXT(COUNTIF($AK$3:$AK$33, "N/A"), 0)</f>
        <v>N/A   0</v>
      </c>
      <c r="AL38" s="97" t="str">
        <f>"Comments   "&amp;TEXT(COUNTIF($AL$3:$AL$33, "See *"), 0)</f>
        <v>Comments   0</v>
      </c>
      <c r="AM38" s="97" t="str">
        <f>"N/A   "&amp;TEXT(COUNTIF($AM$3:$AM$33, "N/A"), 0)</f>
        <v>N/A   0</v>
      </c>
      <c r="AN38" s="7"/>
      <c r="AO38" s="7"/>
      <c r="AP38" s="7"/>
      <c r="AQ38" s="7"/>
      <c r="AR38" s="7"/>
      <c r="AS38" s="7"/>
      <c r="AT38" s="7"/>
      <c r="AU38" s="7"/>
      <c r="AV38" s="7"/>
      <c r="AW38" s="7"/>
      <c r="AX38" s="7"/>
      <c r="AY38" s="7"/>
      <c r="AZ38" s="7"/>
      <c r="BA38" s="7"/>
      <c r="BB38" s="7"/>
      <c r="BC38" s="7"/>
      <c r="BD38" s="7"/>
      <c r="BE38" s="7"/>
      <c r="BF38" s="7"/>
      <c r="BG38" s="7"/>
      <c r="BH38" s="7"/>
      <c r="BI38" s="7"/>
      <c r="BJ38" s="7"/>
    </row>
    <row r="39" spans="1:431" s="8" customFormat="1" ht="18.5" x14ac:dyDescent="0.45">
      <c r="A39" s="25" t="s">
        <v>49</v>
      </c>
      <c r="B39" s="130"/>
      <c r="C39" s="134" t="str">
        <f>IFERROR(C38/C37,"0.0%")</f>
        <v>0.0%</v>
      </c>
      <c r="D39" s="191" t="s">
        <v>115</v>
      </c>
      <c r="E39" s="26"/>
      <c r="F39" s="26"/>
      <c r="G39" s="26"/>
      <c r="H39" s="26"/>
      <c r="I39" s="3"/>
      <c r="J39" s="200"/>
      <c r="L39" s="26"/>
      <c r="M39" s="26"/>
      <c r="N39" s="26"/>
      <c r="R39" s="190"/>
      <c r="S39" s="132"/>
      <c r="U39" s="70" t="s">
        <v>97</v>
      </c>
      <c r="V39" s="71">
        <f>COUNTIF('M&amp;STP SUPERVISOR MGR DATA'!F4:F7, "=0")</f>
        <v>4</v>
      </c>
      <c r="W39" s="72">
        <f>IFERROR(V39/(V39+V38),"0.0%")</f>
        <v>1</v>
      </c>
      <c r="X39" s="69">
        <f>936423-X38</f>
        <v>936423</v>
      </c>
      <c r="Y39" s="73"/>
      <c r="Z39" s="20"/>
      <c r="AA39" s="129"/>
      <c r="AB39" s="129"/>
      <c r="AG39" s="97" t="str">
        <f>"Comments   "&amp;TEXT(COUNTIF($AG$3:$AG$33, "See *"), 0)</f>
        <v>Comments   0</v>
      </c>
      <c r="AH39" s="97" t="str">
        <f>"Comments   "&amp;TEXT(COUNTIF($AH$3:$AH$33, "See *"), 0)</f>
        <v>Comments   0</v>
      </c>
      <c r="AI39" s="97" t="str">
        <f>"Comments   "&amp;TEXT(COUNTIF($AI$3:$AI$33, "See *"), 0)</f>
        <v>Comments   0</v>
      </c>
      <c r="AJ39" s="97" t="str">
        <f>"Comments   "&amp;TEXT(COUNTIF($AJ$3:$AJ$33, "See *"), 0)</f>
        <v>Comments   0</v>
      </c>
      <c r="AK39" s="97" t="str">
        <f>"Comments   "&amp;TEXT(COUNTIF($AK$3:$AK$33, "See *"), 0)</f>
        <v>Comments   0</v>
      </c>
      <c r="AL39" s="97" t="str">
        <f>"Blank   "&amp;TEXT(COUNTIF($AL$3:$AL$33, ""), 0)</f>
        <v>Blank   31</v>
      </c>
      <c r="AM39" s="97" t="str">
        <f>"Comments   "&amp;TEXT(COUNTIF($AM$3:$AM$33, "See *"), 0)</f>
        <v>Comments   0</v>
      </c>
      <c r="AN39" s="3"/>
      <c r="AO39" s="3"/>
      <c r="AP39" s="3"/>
      <c r="AQ39" s="3"/>
      <c r="AR39" s="3"/>
      <c r="AS39" s="3"/>
      <c r="AT39" s="3"/>
      <c r="AU39" s="3"/>
      <c r="AV39" s="3"/>
      <c r="AW39" s="3"/>
      <c r="AX39" s="3"/>
      <c r="AY39" s="3"/>
      <c r="AZ39" s="3"/>
      <c r="BA39" s="3"/>
      <c r="BB39" s="3"/>
      <c r="BC39" s="3"/>
      <c r="BD39" s="3"/>
      <c r="BE39" s="3"/>
      <c r="BF39" s="3"/>
      <c r="BG39" s="3"/>
      <c r="BH39" s="3"/>
      <c r="BI39" s="3"/>
      <c r="BJ39" s="3"/>
    </row>
    <row r="40" spans="1:431" s="8" customFormat="1" ht="18.5" x14ac:dyDescent="0.45">
      <c r="A40" s="25" t="s">
        <v>51</v>
      </c>
      <c r="B40" s="135"/>
      <c r="D40" s="206" t="s">
        <v>127</v>
      </c>
      <c r="E40" s="181">
        <v>0.46</v>
      </c>
      <c r="F40" s="181"/>
      <c r="G40" s="181">
        <v>0.54</v>
      </c>
      <c r="H40" s="181">
        <v>0.72</v>
      </c>
      <c r="I40" s="181">
        <v>0.28000000000000003</v>
      </c>
      <c r="J40" s="202">
        <v>5269</v>
      </c>
      <c r="K40" s="182"/>
      <c r="L40" s="181">
        <v>0.17</v>
      </c>
      <c r="M40" s="181"/>
      <c r="N40" s="181">
        <v>0.21</v>
      </c>
      <c r="O40" s="182"/>
      <c r="P40" s="183">
        <v>0.64</v>
      </c>
      <c r="Q40" s="181"/>
      <c r="R40" s="192">
        <v>0.97</v>
      </c>
      <c r="S40" s="132"/>
      <c r="U40" s="78" t="s">
        <v>99</v>
      </c>
      <c r="V40" s="74"/>
      <c r="W40" s="74"/>
      <c r="X40" s="73"/>
      <c r="Y40" s="75"/>
      <c r="Z40" s="20"/>
      <c r="AA40" s="133"/>
      <c r="AB40" s="133"/>
      <c r="AG40" s="97" t="str">
        <f>"Blank   "&amp;TEXT(COUNTIF($AG$3:$AG$33, ""), 0)</f>
        <v>Blank   31</v>
      </c>
      <c r="AH40" s="97" t="str">
        <f>"Blank   "&amp;TEXT(COUNTIF($AH$3:$AH$33, ""), 0)</f>
        <v>Blank   31</v>
      </c>
      <c r="AI40" s="97" t="str">
        <f>"Blank   "&amp;TEXT(COUNTIF($AI$3:$AI$33, ""), 0)</f>
        <v>Blank   31</v>
      </c>
      <c r="AJ40" s="97" t="str">
        <f>"Blank   "&amp;TEXT(COUNTIF($AJ$3:$AJ$33, ""), 0)</f>
        <v>Blank   31</v>
      </c>
      <c r="AK40" s="97" t="str">
        <f>"Blank   "&amp;TEXT(COUNTIF($AK$3:$AK$33, ""), 0)</f>
        <v>Blank   31</v>
      </c>
      <c r="AL40" s="7"/>
      <c r="AM40" s="97" t="str">
        <f>"Blank   "&amp;TEXT(COUNTIF($AM$3:$AM$33, ""), 0)</f>
        <v>Blank   31</v>
      </c>
      <c r="AN40" s="3"/>
      <c r="AO40" s="3"/>
      <c r="AP40" s="3"/>
      <c r="AQ40" s="3"/>
      <c r="AR40" s="3"/>
      <c r="AS40" s="3"/>
      <c r="AT40" s="3"/>
      <c r="AU40" s="3"/>
      <c r="AV40" s="3"/>
      <c r="AW40" s="3"/>
      <c r="AX40" s="3"/>
      <c r="AY40" s="3"/>
      <c r="AZ40" s="3"/>
      <c r="BA40" s="3"/>
      <c r="BB40" s="3"/>
      <c r="BC40" s="3"/>
      <c r="BD40" s="3"/>
      <c r="BE40" s="3"/>
      <c r="BF40" s="3"/>
      <c r="BG40" s="3"/>
      <c r="BH40" s="3"/>
      <c r="BI40" s="3"/>
      <c r="BJ40" s="3"/>
    </row>
    <row r="41" spans="1:431" s="8" customFormat="1" ht="18.5" x14ac:dyDescent="0.45">
      <c r="A41" s="25" t="s">
        <v>52</v>
      </c>
      <c r="B41" s="130"/>
      <c r="C41" s="131">
        <f>C35+H35+Q35+V35</f>
        <v>0</v>
      </c>
      <c r="D41" s="205" t="s">
        <v>116</v>
      </c>
      <c r="E41" s="136">
        <f>E35-E40</f>
        <v>-0.46</v>
      </c>
      <c r="F41" s="136"/>
      <c r="G41" s="136">
        <f>G35-G40</f>
        <v>-0.54</v>
      </c>
      <c r="H41" s="136">
        <f>J35-H40</f>
        <v>-0.72</v>
      </c>
      <c r="I41" s="179">
        <f>IFERROR(L35-I40,"0.0%")</f>
        <v>-0.28000000000000003</v>
      </c>
      <c r="J41" s="133" t="s">
        <v>117</v>
      </c>
      <c r="K41" s="22"/>
      <c r="L41" s="136">
        <f>R35-L40</f>
        <v>-0.17</v>
      </c>
      <c r="M41" s="136"/>
      <c r="N41" s="136">
        <f>T35-N40</f>
        <v>-0.21</v>
      </c>
      <c r="O41" s="22"/>
      <c r="P41" s="180">
        <f>IFERROR(Z35-P40,"0.0%")</f>
        <v>-0.64</v>
      </c>
      <c r="Q41" s="138"/>
      <c r="R41" s="193">
        <f>IFERROR(AE35-R40,"0.0%")</f>
        <v>-0.97</v>
      </c>
      <c r="S41" s="132"/>
      <c r="U41" s="66" t="s">
        <v>96</v>
      </c>
      <c r="V41" s="67">
        <f>COUNTIF('M&amp;STP SUPERVISOR MGR DATA'!F8:F34, "&gt; 0")</f>
        <v>0</v>
      </c>
      <c r="W41" s="68">
        <f>IFERROR(V41/(V41+V42),"0.0%")</f>
        <v>0</v>
      </c>
      <c r="X41" s="76">
        <f>((W38*4)+W41)/5</f>
        <v>0</v>
      </c>
      <c r="Y41" s="75"/>
      <c r="Z41" s="20"/>
      <c r="AK41" s="138"/>
      <c r="AL41" s="3"/>
      <c r="AM41" s="3"/>
    </row>
    <row r="42" spans="1:431" s="8" customFormat="1" ht="18.5" x14ac:dyDescent="0.45">
      <c r="A42" s="25" t="s">
        <v>53</v>
      </c>
      <c r="B42" s="130"/>
      <c r="C42" s="131">
        <f>K35+Y35</f>
        <v>0</v>
      </c>
      <c r="D42" s="194"/>
      <c r="E42" s="137"/>
      <c r="F42" s="9"/>
      <c r="G42" s="137"/>
      <c r="H42" s="133"/>
      <c r="I42" s="137"/>
      <c r="J42" s="137"/>
      <c r="K42" s="137"/>
      <c r="L42" s="348" t="s">
        <v>118</v>
      </c>
      <c r="M42" s="133"/>
      <c r="N42" s="348" t="s">
        <v>118</v>
      </c>
      <c r="O42" s="137"/>
      <c r="P42" s="348" t="s">
        <v>118</v>
      </c>
      <c r="Q42" s="4"/>
      <c r="R42" s="349" t="s">
        <v>119</v>
      </c>
      <c r="S42" s="132"/>
      <c r="U42" s="70" t="s">
        <v>97</v>
      </c>
      <c r="V42" s="71">
        <f>COUNTIF('M&amp;STP SUPERVISOR MGR DATA'!F8:F34, "= 0")</f>
        <v>27</v>
      </c>
      <c r="W42" s="72">
        <f>IFERROR(V42/(V42+V41),"0.0%")</f>
        <v>1</v>
      </c>
      <c r="X42" s="73"/>
      <c r="Y42" s="69"/>
      <c r="Z42" s="20"/>
      <c r="AA42" s="134"/>
      <c r="AB42" s="134"/>
    </row>
    <row r="43" spans="1:431" ht="18.5" x14ac:dyDescent="0.45">
      <c r="A43" s="25" t="s">
        <v>54</v>
      </c>
      <c r="B43" s="130"/>
      <c r="C43" s="134" t="str">
        <f>IFERROR(C42/C41,"0.0%")</f>
        <v>0.0%</v>
      </c>
      <c r="D43" s="194"/>
      <c r="E43" s="137"/>
      <c r="F43" s="9"/>
      <c r="G43" s="137"/>
      <c r="H43" s="133"/>
      <c r="I43" s="137"/>
      <c r="J43" s="137"/>
      <c r="K43" s="137"/>
      <c r="L43" s="348"/>
      <c r="M43" s="133"/>
      <c r="N43" s="348"/>
      <c r="O43" s="137"/>
      <c r="P43" s="348"/>
      <c r="Q43" s="137"/>
      <c r="R43" s="349"/>
      <c r="S43" s="139"/>
      <c r="U43" s="79" t="s">
        <v>100</v>
      </c>
      <c r="V43" s="73"/>
      <c r="W43" s="72"/>
      <c r="X43" s="73"/>
      <c r="Y43" s="69"/>
      <c r="Z43" s="20"/>
      <c r="AC43" s="8"/>
      <c r="AD43" s="8"/>
      <c r="AE43" s="8"/>
      <c r="AF43" s="8"/>
    </row>
    <row r="44" spans="1:431" ht="18.649999999999999" customHeight="1" thickBot="1" x14ac:dyDescent="0.5">
      <c r="A44" s="25" t="s">
        <v>55</v>
      </c>
      <c r="B44" s="130"/>
      <c r="C44" s="8"/>
      <c r="D44" s="195"/>
      <c r="E44" s="196"/>
      <c r="F44" s="197"/>
      <c r="G44" s="196"/>
      <c r="H44" s="198"/>
      <c r="I44" s="196"/>
      <c r="J44" s="196"/>
      <c r="K44" s="196"/>
      <c r="L44" s="196"/>
      <c r="M44" s="196"/>
      <c r="N44" s="196"/>
      <c r="O44" s="196"/>
      <c r="P44" s="196"/>
      <c r="Q44" s="196"/>
      <c r="R44" s="199"/>
      <c r="S44" s="139"/>
      <c r="U44" s="66" t="s">
        <v>96</v>
      </c>
      <c r="V44" s="67">
        <f>COUNTIF('M&amp;STP SUPERVISOR MGR DATA'!F4:F34, "&gt; 0")</f>
        <v>0</v>
      </c>
      <c r="W44" s="68">
        <f>IFERROR(V44/(V44+V45),"0.0%")</f>
        <v>0</v>
      </c>
      <c r="X44" s="73"/>
      <c r="Y44" s="69"/>
      <c r="Z44" s="20"/>
      <c r="AC44" s="8"/>
      <c r="AD44" s="8"/>
      <c r="AE44" s="8"/>
      <c r="AF44" s="8"/>
      <c r="AG44" s="8"/>
      <c r="AH44" s="8"/>
      <c r="AI44" s="8"/>
      <c r="AJ44" s="8"/>
      <c r="AK44" s="3"/>
      <c r="AL44" s="3"/>
      <c r="AM44" s="3"/>
    </row>
    <row r="45" spans="1:431" ht="18.5" x14ac:dyDescent="0.45">
      <c r="A45" s="25" t="s">
        <v>56</v>
      </c>
      <c r="B45" s="130"/>
      <c r="C45" s="131">
        <f>C35+I35+O35+W35+AB35</f>
        <v>0</v>
      </c>
      <c r="D45" s="134" t="str">
        <f>IFERROR(C45/C46,"0.0%")</f>
        <v>0.0%</v>
      </c>
      <c r="E45" s="23"/>
      <c r="F45" s="23"/>
      <c r="G45" s="8"/>
      <c r="H45" s="8"/>
      <c r="I45" s="8"/>
      <c r="J45" s="8"/>
      <c r="K45" s="8"/>
      <c r="L45" s="8"/>
      <c r="M45" s="8"/>
      <c r="N45" s="8"/>
      <c r="O45" s="8"/>
      <c r="P45" s="8"/>
      <c r="Q45" s="26"/>
      <c r="R45" s="3"/>
      <c r="S45" s="139"/>
      <c r="U45" s="70" t="s">
        <v>97</v>
      </c>
      <c r="V45" s="71">
        <f>COUNTIF('M&amp;STP SUPERVISOR MGR DATA'!F4:F34, "= 0")</f>
        <v>31</v>
      </c>
      <c r="W45" s="72">
        <f>IFERROR(V45/(V45+V44),"0.0%")</f>
        <v>1</v>
      </c>
      <c r="X45" s="73"/>
      <c r="Y45" s="69"/>
      <c r="Z45" s="20"/>
      <c r="AC45" s="3"/>
      <c r="AD45" s="3"/>
      <c r="AE45" s="3"/>
      <c r="AF45" s="4"/>
      <c r="AG45" s="133"/>
      <c r="AH45" s="133"/>
      <c r="AI45" s="133"/>
      <c r="AJ45" s="133"/>
      <c r="AK45" s="3"/>
    </row>
    <row r="46" spans="1:431" x14ac:dyDescent="0.35">
      <c r="A46" s="8"/>
      <c r="B46" s="130"/>
      <c r="C46" s="131">
        <f>C35+H35+N35+V35+AA35</f>
        <v>0</v>
      </c>
      <c r="D46" s="134" t="str">
        <f>IFERROR(C47/C46,"0.0%")</f>
        <v>0.0%</v>
      </c>
      <c r="E46" s="137" t="s">
        <v>120</v>
      </c>
      <c r="F46" s="9"/>
      <c r="G46" s="137"/>
      <c r="H46" s="140"/>
      <c r="I46" s="140"/>
      <c r="J46" s="137"/>
      <c r="K46" s="133"/>
      <c r="L46" s="137"/>
      <c r="M46" s="137"/>
      <c r="N46" s="137"/>
      <c r="O46" s="137"/>
      <c r="P46" s="137"/>
      <c r="Q46" s="137"/>
      <c r="R46" s="137"/>
      <c r="S46" s="141"/>
      <c r="U46" s="8"/>
      <c r="V46" s="8"/>
      <c r="W46" s="8"/>
      <c r="X46" s="8"/>
      <c r="Y46" s="9"/>
      <c r="Z46" s="20"/>
      <c r="AC46" s="3"/>
      <c r="AD46" s="3"/>
      <c r="AE46" s="3"/>
      <c r="AF46" s="4"/>
      <c r="AG46" s="133"/>
      <c r="AH46" s="133"/>
      <c r="AI46" s="133"/>
      <c r="AJ46" s="133"/>
      <c r="AK46" s="3"/>
    </row>
    <row r="47" spans="1:431" ht="15" thickBot="1" x14ac:dyDescent="0.4">
      <c r="B47" s="130"/>
      <c r="C47" s="142">
        <f>C46-C45</f>
        <v>0</v>
      </c>
      <c r="D47" s="143" t="str">
        <f>T35</f>
        <v>0.0%</v>
      </c>
      <c r="E47" s="137" t="s">
        <v>121</v>
      </c>
      <c r="F47" s="9"/>
      <c r="G47" s="137"/>
      <c r="H47" s="140"/>
      <c r="I47" s="140"/>
      <c r="J47" s="137"/>
      <c r="K47" s="133"/>
      <c r="L47" s="137"/>
      <c r="M47" s="137"/>
      <c r="N47" s="137"/>
      <c r="O47" s="137"/>
      <c r="P47" s="137"/>
      <c r="Q47" s="137"/>
      <c r="R47" s="137"/>
      <c r="S47" s="141"/>
      <c r="AH47" s="133"/>
      <c r="AI47" s="133"/>
      <c r="AJ47" s="133"/>
      <c r="AK47" s="3"/>
    </row>
    <row r="48" spans="1:431" ht="15" thickTop="1" x14ac:dyDescent="0.35">
      <c r="B48" s="144"/>
      <c r="C48" s="144"/>
      <c r="D48" s="144"/>
      <c r="E48" s="145"/>
      <c r="F48" s="144"/>
      <c r="G48" s="145"/>
      <c r="H48" s="145"/>
      <c r="I48" s="145"/>
      <c r="J48" s="145"/>
      <c r="K48" s="146"/>
      <c r="L48" s="145"/>
      <c r="M48" s="145"/>
      <c r="N48" s="145"/>
      <c r="O48" s="145"/>
      <c r="P48" s="145"/>
      <c r="Q48" s="145"/>
      <c r="R48" s="145"/>
      <c r="S48" s="145"/>
      <c r="AC48" s="3"/>
      <c r="AD48" s="3"/>
      <c r="AE48" s="3"/>
      <c r="AF48" s="4"/>
      <c r="AG48" s="133"/>
      <c r="AH48" s="133"/>
      <c r="AI48" s="133"/>
      <c r="AJ48" s="133"/>
      <c r="AK48" s="3"/>
    </row>
    <row r="49" spans="22:22" x14ac:dyDescent="0.35">
      <c r="V49" s="20"/>
    </row>
    <row r="50" spans="22:22" x14ac:dyDescent="0.35">
      <c r="V50" s="20"/>
    </row>
    <row r="51" spans="22:22" x14ac:dyDescent="0.35">
      <c r="V51" s="20"/>
    </row>
    <row r="52" spans="22:22" x14ac:dyDescent="0.35">
      <c r="V52" s="20"/>
    </row>
    <row r="53" spans="22:22" x14ac:dyDescent="0.35">
      <c r="V53" s="20"/>
    </row>
    <row r="54" spans="22:22" x14ac:dyDescent="0.35">
      <c r="V54" s="20"/>
    </row>
    <row r="55" spans="22:22" x14ac:dyDescent="0.35">
      <c r="V55" s="20"/>
    </row>
    <row r="56" spans="22:22" x14ac:dyDescent="0.35">
      <c r="V56" s="20"/>
    </row>
    <row r="57" spans="22:22" x14ac:dyDescent="0.35">
      <c r="V57" s="20"/>
    </row>
    <row r="58" spans="22:22" x14ac:dyDescent="0.35">
      <c r="V58" s="20"/>
    </row>
    <row r="59" spans="22:22" x14ac:dyDescent="0.35">
      <c r="V59" s="20"/>
    </row>
    <row r="60" spans="22:22" x14ac:dyDescent="0.35">
      <c r="V60" s="20"/>
    </row>
    <row r="61" spans="22:22" x14ac:dyDescent="0.35">
      <c r="V61" s="20"/>
    </row>
    <row r="62" spans="22:22" x14ac:dyDescent="0.35">
      <c r="V62" s="20"/>
    </row>
    <row r="63" spans="22:22" x14ac:dyDescent="0.35">
      <c r="V63" s="20"/>
    </row>
    <row r="64" spans="22:22" x14ac:dyDescent="0.35">
      <c r="V64" s="20"/>
    </row>
    <row r="65" spans="22:22" x14ac:dyDescent="0.35">
      <c r="V65" s="20"/>
    </row>
  </sheetData>
  <sheetProtection selectLockedCells="1"/>
  <mergeCells count="10">
    <mergeCell ref="B1:G1"/>
    <mergeCell ref="N1:U1"/>
    <mergeCell ref="L42:L43"/>
    <mergeCell ref="N42:N43"/>
    <mergeCell ref="P42:P43"/>
    <mergeCell ref="R42:R43"/>
    <mergeCell ref="AG1:AM1"/>
    <mergeCell ref="H1:M1"/>
    <mergeCell ref="V1:Z1"/>
    <mergeCell ref="AA1:AE1"/>
  </mergeCells>
  <printOptions horizontalCentered="1"/>
  <pageMargins left="0.2" right="0.2" top="0.75" bottom="0.25" header="0.55000000000000004" footer="0.3"/>
  <pageSetup scale="36" fitToWidth="0" orientation="landscape" r:id="rId1"/>
  <headerFooter>
    <oddHeader>&amp;C&amp;"-,Bold"&amp;15DEFENSE CHIEF LEARNING OFFICER COUNCIL (D-CLOC) TRAINING, EDUCATION AND PROFESSIONAL DEVELOPMENT (TE&amp;PD) DATA MANAGEMENT REPORT – FY 2022 (OCTOBER 1, 2021 - SEPTEMBER 30, 2022.  DATA AS OF 9/30/2022</oddHeader>
  </headerFooter>
  <ignoredErrors>
    <ignoredError sqref="E35 G35 P35 X35 Z35 AC35" formula="1"/>
  </ignoredErrors>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6E3D74662E3C14CB7AD7E7F779BC874" ma:contentTypeVersion="14" ma:contentTypeDescription="Create a new document." ma:contentTypeScope="" ma:versionID="411374fb1a3ddfb514f04cc9c4f5df26">
  <xsd:schema xmlns:xsd="http://www.w3.org/2001/XMLSchema" xmlns:xs="http://www.w3.org/2001/XMLSchema" xmlns:p="http://schemas.microsoft.com/office/2006/metadata/properties" xmlns:ns3="45db820e-8360-4e1b-8837-65ba645e4852" xmlns:ns4="0d0cc9c6-e4b6-45a1-b716-07fa6febd914" targetNamespace="http://schemas.microsoft.com/office/2006/metadata/properties" ma:root="true" ma:fieldsID="8cc9cce1276858dd154955c35d4ac619" ns3:_="" ns4:_="">
    <xsd:import namespace="45db820e-8360-4e1b-8837-65ba645e4852"/>
    <xsd:import namespace="0d0cc9c6-e4b6-45a1-b716-07fa6febd914"/>
    <xsd:element name="properties">
      <xsd:complexType>
        <xsd:sequence>
          <xsd:element name="documentManagement">
            <xsd:complexType>
              <xsd:all>
                <xsd:element ref="ns3:MediaServiceMetadata" minOccurs="0"/>
                <xsd:element ref="ns3:MediaServiceFastMetadata"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db820e-8360-4e1b-8837-65ba645e48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0cc9c6-e4b6-45a1-b716-07fa6febd91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45db820e-8360-4e1b-8837-65ba645e4852" xsi:nil="true"/>
  </documentManagement>
</p:properties>
</file>

<file path=customXml/itemProps1.xml><?xml version="1.0" encoding="utf-8"?>
<ds:datastoreItem xmlns:ds="http://schemas.openxmlformats.org/officeDocument/2006/customXml" ds:itemID="{80140E84-4604-48FE-AD61-F1CFACDE955F}">
  <ds:schemaRefs>
    <ds:schemaRef ds:uri="http://schemas.microsoft.com/sharepoint/v3/contenttype/forms"/>
  </ds:schemaRefs>
</ds:datastoreItem>
</file>

<file path=customXml/itemProps2.xml><?xml version="1.0" encoding="utf-8"?>
<ds:datastoreItem xmlns:ds="http://schemas.openxmlformats.org/officeDocument/2006/customXml" ds:itemID="{9E878DAA-3829-415C-9CFE-246E150DF4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db820e-8360-4e1b-8837-65ba645e4852"/>
    <ds:schemaRef ds:uri="0d0cc9c6-e4b6-45a1-b716-07fa6febd9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E14E0E-3690-428D-8EBA-630FAA942EDA}">
  <ds:schemaRefs>
    <ds:schemaRef ds:uri="http://schemas.microsoft.com/office/2006/metadata/properties"/>
    <ds:schemaRef ds:uri="http://schemas.microsoft.com/office/infopath/2007/PartnerControls"/>
    <ds:schemaRef ds:uri="http://schemas.microsoft.com/office/2006/documentManagement/types"/>
    <ds:schemaRef ds:uri="http://www.w3.org/XML/1998/namespace"/>
    <ds:schemaRef ds:uri="http://purl.org/dc/elements/1.1/"/>
    <ds:schemaRef ds:uri="45db820e-8360-4e1b-8837-65ba645e4852"/>
    <ds:schemaRef ds:uri="http://purl.org/dc/dcmitype/"/>
    <ds:schemaRef ds:uri="http://schemas.openxmlformats.org/package/2006/metadata/core-properties"/>
    <ds:schemaRef ds:uri="0d0cc9c6-e4b6-45a1-b716-07fa6febd91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M&amp;STP SUPERVISOR MGR DATA</vt:lpstr>
      <vt:lpstr>M&amp;STP TRAINING COMPLIANCE</vt:lpstr>
      <vt:lpstr>'M&amp;STP SUPERVISOR MGR DATA'!Print_Area</vt:lpstr>
      <vt:lpstr>'M&amp;STP TRAINING COMPLIANCE'!Print_Area</vt:lpstr>
    </vt:vector>
  </TitlesOfParts>
  <Company>OIG DoD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Simelton, Orlando K. CIV DODHRA DMDC (US)</dc:creator>
  <cp:lastModifiedBy>Simelton, Orlando K CIV DODHRA DCPAS (USA)</cp:lastModifiedBy>
  <cp:lastPrinted>2024-12-12T21:59:00Z</cp:lastPrinted>
  <dcterms:created xsi:type="dcterms:W3CDTF">2018-09-04T16:17:37Z</dcterms:created>
  <dcterms:modified xsi:type="dcterms:W3CDTF">2024-12-23T17:45:37Z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0x01010026E3D74662E3C14CB7AD7E7F779BC874</vt:lpwstr>
  </property>
</Properties>
</file>